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GUILLE\Hall Effect\N1157\"/>
    </mc:Choice>
  </mc:AlternateContent>
  <xr:revisionPtr revIDLastSave="0" documentId="13_ncr:1_{92F6125C-C7E6-44ED-98E3-084FD237CB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ll Effect 300K" sheetId="1" r:id="rId1"/>
    <sheet name="IV" sheetId="2" r:id="rId2"/>
    <sheet name="Hall Effect 5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3" l="1"/>
  <c r="I6" i="1"/>
  <c r="C29" i="3"/>
  <c r="C29" i="1"/>
  <c r="C31" i="3" l="1"/>
  <c r="I10" i="3"/>
  <c r="I9" i="3" s="1"/>
  <c r="C31" i="1"/>
  <c r="I10" i="1"/>
  <c r="I9" i="1" s="1"/>
</calcChain>
</file>

<file path=xl/sharedStrings.xml><?xml version="1.0" encoding="utf-8"?>
<sst xmlns="http://schemas.openxmlformats.org/spreadsheetml/2006/main" count="30" uniqueCount="13">
  <si>
    <t>Field [T]</t>
  </si>
  <si>
    <t>Hall Resistance [ohm]</t>
  </si>
  <si>
    <t>Temperature [K]</t>
  </si>
  <si>
    <t>Thickness (nm)=</t>
  </si>
  <si>
    <t>Current [A]</t>
  </si>
  <si>
    <t>Voltage [V]</t>
  </si>
  <si>
    <r>
      <t>Slope (</t>
    </r>
    <r>
      <rPr>
        <b/>
        <sz val="11"/>
        <color theme="1"/>
        <rFont val="Aptos Narrow"/>
        <family val="2"/>
      </rPr>
      <t>Ω</t>
    </r>
    <r>
      <rPr>
        <b/>
        <sz val="11"/>
        <color theme="1"/>
        <rFont val="Calibri"/>
        <family val="2"/>
      </rPr>
      <t>/T)</t>
    </r>
    <r>
      <rPr>
        <b/>
        <sz val="11"/>
        <color theme="1"/>
        <rFont val="Calibri"/>
        <family val="2"/>
        <scheme val="minor"/>
      </rPr>
      <t>=</t>
    </r>
  </si>
  <si>
    <r>
      <t>rho (</t>
    </r>
    <r>
      <rPr>
        <b/>
        <sz val="11"/>
        <color theme="1"/>
        <rFont val="Aptos Narrow"/>
        <family val="2"/>
      </rPr>
      <t>Ω</t>
    </r>
    <r>
      <rPr>
        <b/>
        <sz val="11"/>
        <color theme="1"/>
        <rFont val="Calibri"/>
        <family val="2"/>
        <scheme val="minor"/>
      </rPr>
      <t>*m)</t>
    </r>
  </si>
  <si>
    <t>Mob (cm2/V·s):</t>
  </si>
  <si>
    <t>Resistivity [ohm m]</t>
  </si>
  <si>
    <t>n (cm-3)=</t>
  </si>
  <si>
    <r>
      <t>Rsh (</t>
    </r>
    <r>
      <rPr>
        <sz val="11"/>
        <color theme="1"/>
        <rFont val="Aptos Narrow"/>
        <family val="2"/>
      </rPr>
      <t>Ω/sq)</t>
    </r>
  </si>
  <si>
    <t>n_sheet (cm-2)=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</si>
</sst>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2" applyNumberFormat="0" applyAlignment="0" applyProtection="0"/>
  </cellStyleXfs>
  <cellXfs count="11">
    <xf numFmtId="0" fontId="0" fillId="0" borderId="0" xfId="0"/>
    <xf numFmtId="11" fontId="0" fillId="0" borderId="0" xfId="0" applyNumberFormat="1"/>
    <xf numFmtId="0" fontId="1" fillId="0" borderId="0" xfId="0" applyFont="1"/>
    <xf numFmtId="164" fontId="0" fillId="0" borderId="0" xfId="0" applyNumberFormat="1"/>
    <xf numFmtId="0" fontId="3" fillId="3" borderId="2" xfId="2"/>
    <xf numFmtId="0" fontId="3" fillId="3" borderId="2" xfId="2" applyAlignment="1">
      <alignment horizontal="left"/>
    </xf>
    <xf numFmtId="0" fontId="2" fillId="2" borderId="1" xfId="1" applyBorder="1"/>
    <xf numFmtId="2" fontId="0" fillId="0" borderId="0" xfId="0" applyNumberFormat="1"/>
    <xf numFmtId="11" fontId="0" fillId="4" borderId="0" xfId="0" applyNumberFormat="1" applyFill="1"/>
    <xf numFmtId="0" fontId="0" fillId="4" borderId="0" xfId="0" applyFill="1"/>
    <xf numFmtId="2" fontId="0" fillId="5" borderId="0" xfId="0" applyNumberFormat="1" applyFill="1"/>
  </cellXfs>
  <cellStyles count="3">
    <cellStyle name="Neutral" xfId="1" builtinId="28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2"/>
            <c:intercept val="0"/>
            <c:dispRSqr val="0"/>
            <c:dispEq val="1"/>
            <c:trendlineLbl>
              <c:layout>
                <c:manualLayout>
                  <c:x val="-0.23510883743700986"/>
                  <c:y val="-0.811840004374453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'Hall Effect 300K'!$A$2:$A$864</c:f>
              <c:numCache>
                <c:formatCode>0.00E+00</c:formatCode>
                <c:ptCount val="863"/>
                <c:pt idx="0">
                  <c:v>-0.99965000000000004</c:v>
                </c:pt>
                <c:pt idx="1">
                  <c:v>-0.89956999999999998</c:v>
                </c:pt>
                <c:pt idx="2">
                  <c:v>-0.79959000000000002</c:v>
                </c:pt>
                <c:pt idx="3">
                  <c:v>-0.69957000000000003</c:v>
                </c:pt>
                <c:pt idx="4">
                  <c:v>-0.59962000000000004</c:v>
                </c:pt>
                <c:pt idx="5">
                  <c:v>-0.49948999999999999</c:v>
                </c:pt>
                <c:pt idx="6">
                  <c:v>-0.39950000000000002</c:v>
                </c:pt>
                <c:pt idx="7">
                  <c:v>-0.29960999999999999</c:v>
                </c:pt>
                <c:pt idx="8">
                  <c:v>-0.19950000000000001</c:v>
                </c:pt>
                <c:pt idx="9">
                  <c:v>-9.9607000000000001E-2</c:v>
                </c:pt>
                <c:pt idx="10">
                  <c:v>1.2138000000000001E-4</c:v>
                </c:pt>
                <c:pt idx="11">
                  <c:v>0.10023</c:v>
                </c:pt>
                <c:pt idx="12">
                  <c:v>0.20036000000000001</c:v>
                </c:pt>
                <c:pt idx="13">
                  <c:v>0.30043999999999998</c:v>
                </c:pt>
                <c:pt idx="14">
                  <c:v>0.40044000000000002</c:v>
                </c:pt>
                <c:pt idx="15">
                  <c:v>0.50036999999999998</c:v>
                </c:pt>
                <c:pt idx="16">
                  <c:v>0.60055000000000003</c:v>
                </c:pt>
                <c:pt idx="17">
                  <c:v>0.70052000000000003</c:v>
                </c:pt>
                <c:pt idx="18">
                  <c:v>0.80047999999999997</c:v>
                </c:pt>
                <c:pt idx="19">
                  <c:v>0.90054000000000001</c:v>
                </c:pt>
                <c:pt idx="20">
                  <c:v>1.0005999999999999</c:v>
                </c:pt>
              </c:numCache>
            </c:numRef>
          </c:xVal>
          <c:yVal>
            <c:numRef>
              <c:f>'Hall Effect 300K'!$C$2:$C$864</c:f>
              <c:numCache>
                <c:formatCode>0.00E+00</c:formatCode>
                <c:ptCount val="863"/>
                <c:pt idx="0">
                  <c:v>0.73862019999999995</c:v>
                </c:pt>
                <c:pt idx="1">
                  <c:v>0.66416379999999997</c:v>
                </c:pt>
                <c:pt idx="2">
                  <c:v>0.58984990000000004</c:v>
                </c:pt>
                <c:pt idx="3">
                  <c:v>0.51572379999999995</c:v>
                </c:pt>
                <c:pt idx="4">
                  <c:v>0.44157360000000001</c:v>
                </c:pt>
                <c:pt idx="5">
                  <c:v>0.3675677</c:v>
                </c:pt>
                <c:pt idx="6">
                  <c:v>0.29370760000000001</c:v>
                </c:pt>
                <c:pt idx="7">
                  <c:v>0.2196825</c:v>
                </c:pt>
                <c:pt idx="8">
                  <c:v>0.14594299999999999</c:v>
                </c:pt>
                <c:pt idx="9">
                  <c:v>7.1940089999999998E-2</c:v>
                </c:pt>
                <c:pt idx="10">
                  <c:v>-2.028532E-3</c:v>
                </c:pt>
                <c:pt idx="11">
                  <c:v>-7.6205190000000006E-2</c:v>
                </c:pt>
                <c:pt idx="12">
                  <c:v>-0.1500657</c:v>
                </c:pt>
                <c:pt idx="13">
                  <c:v>-0.22353000000000001</c:v>
                </c:pt>
                <c:pt idx="14">
                  <c:v>-0.29705959999999998</c:v>
                </c:pt>
                <c:pt idx="15">
                  <c:v>-0.37093290000000001</c:v>
                </c:pt>
                <c:pt idx="16">
                  <c:v>-0.44468190000000002</c:v>
                </c:pt>
                <c:pt idx="17">
                  <c:v>-0.5182966</c:v>
                </c:pt>
                <c:pt idx="18">
                  <c:v>-0.59197169999999999</c:v>
                </c:pt>
                <c:pt idx="19">
                  <c:v>-0.66630180000000006</c:v>
                </c:pt>
                <c:pt idx="20">
                  <c:v>-0.74002140000000005</c:v>
                </c:pt>
                <c:pt idx="26" formatCode="General">
                  <c:v>0</c:v>
                </c:pt>
                <c:pt idx="27" formatCode="0.00">
                  <c:v>37.470588235294116</c:v>
                </c:pt>
                <c:pt idx="28" formatCode="General">
                  <c:v>0</c:v>
                </c:pt>
                <c:pt idx="29" formatCode="0.00">
                  <c:v>197.1864157988783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DB-4DAD-9197-630E43764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230256"/>
        <c:axId val="328238576"/>
      </c:scatterChart>
      <c:valAx>
        <c:axId val="328230256"/>
        <c:scaling>
          <c:orientation val="minMax"/>
          <c:max val="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Field (T)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8238576"/>
        <c:crosses val="autoZero"/>
        <c:crossBetween val="midCat"/>
      </c:valAx>
      <c:valAx>
        <c:axId val="328238576"/>
        <c:scaling>
          <c:orientation val="minMax"/>
          <c:max val="0.9"/>
          <c:min val="-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Hall</a:t>
                </a:r>
                <a:r>
                  <a:rPr lang="en-GB" baseline="0"/>
                  <a:t> Resistance (Ohm)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8230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IV!$B$2:$B$37</c:f>
              <c:numCache>
                <c:formatCode>0.00E+00</c:formatCode>
                <c:ptCount val="36"/>
                <c:pt idx="0">
                  <c:v>5.4434999999999997E-2</c:v>
                </c:pt>
                <c:pt idx="1">
                  <c:v>4.3545500000000001E-2</c:v>
                </c:pt>
                <c:pt idx="2">
                  <c:v>3.2654500000000003E-2</c:v>
                </c:pt>
                <c:pt idx="3">
                  <c:v>2.17596E-2</c:v>
                </c:pt>
                <c:pt idx="4">
                  <c:v>1.08767E-2</c:v>
                </c:pt>
                <c:pt idx="5">
                  <c:v>-2.95962E-5</c:v>
                </c:pt>
                <c:pt idx="6">
                  <c:v>-1.0937499999999999E-2</c:v>
                </c:pt>
                <c:pt idx="7">
                  <c:v>-2.18584E-2</c:v>
                </c:pt>
                <c:pt idx="8">
                  <c:v>-3.2767400000000002E-2</c:v>
                </c:pt>
                <c:pt idx="9">
                  <c:v>-4.3676600000000003E-2</c:v>
                </c:pt>
                <c:pt idx="10">
                  <c:v>-5.4588100000000001E-2</c:v>
                </c:pt>
              </c:numCache>
            </c:numRef>
          </c:xVal>
          <c:yVal>
            <c:numRef>
              <c:f>IV!$A$2:$A$37</c:f>
              <c:numCache>
                <c:formatCode>0.00E+00</c:formatCode>
                <c:ptCount val="36"/>
                <c:pt idx="0">
                  <c:v>-9.9946999999999992E-4</c:v>
                </c:pt>
                <c:pt idx="1">
                  <c:v>-7.9951700000000002E-4</c:v>
                </c:pt>
                <c:pt idx="2">
                  <c:v>-5.9957999999999995E-4</c:v>
                </c:pt>
                <c:pt idx="3">
                  <c:v>-3.9964599999999997E-4</c:v>
                </c:pt>
                <c:pt idx="4">
                  <c:v>-1.9993800000000001E-4</c:v>
                </c:pt>
                <c:pt idx="5">
                  <c:v>5.7821799999999998E-10</c:v>
                </c:pt>
                <c:pt idx="6">
                  <c:v>1.9994500000000001E-4</c:v>
                </c:pt>
                <c:pt idx="7">
                  <c:v>4.0012899999999999E-4</c:v>
                </c:pt>
                <c:pt idx="8">
                  <c:v>6.0006999999999997E-4</c:v>
                </c:pt>
                <c:pt idx="9">
                  <c:v>8.0000500000000001E-4</c:v>
                </c:pt>
                <c:pt idx="10">
                  <c:v>9.9994699999999995E-4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1A-4B23-BD22-F6CC076A239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IV!$H$2:$H$37</c:f>
              <c:numCache>
                <c:formatCode>0.00E+00</c:formatCode>
                <c:ptCount val="36"/>
                <c:pt idx="0">
                  <c:v>6.4328200000000002E-2</c:v>
                </c:pt>
                <c:pt idx="1">
                  <c:v>5.1464999999999997E-2</c:v>
                </c:pt>
                <c:pt idx="2">
                  <c:v>3.86021E-2</c:v>
                </c:pt>
                <c:pt idx="3">
                  <c:v>2.57398E-2</c:v>
                </c:pt>
                <c:pt idx="4">
                  <c:v>1.2892900000000001E-2</c:v>
                </c:pt>
                <c:pt idx="5">
                  <c:v>3.2188799999999999E-5</c:v>
                </c:pt>
                <c:pt idx="6">
                  <c:v>-1.28334E-2</c:v>
                </c:pt>
                <c:pt idx="7">
                  <c:v>-2.5712599999999999E-2</c:v>
                </c:pt>
                <c:pt idx="8">
                  <c:v>-3.8575600000000002E-2</c:v>
                </c:pt>
                <c:pt idx="9">
                  <c:v>-5.1437700000000003E-2</c:v>
                </c:pt>
                <c:pt idx="10">
                  <c:v>-6.4300700000000002E-2</c:v>
                </c:pt>
              </c:numCache>
            </c:numRef>
          </c:xVal>
          <c:yVal>
            <c:numRef>
              <c:f>IV!$G$2:$G$37</c:f>
              <c:numCache>
                <c:formatCode>0.00E+00</c:formatCode>
                <c:ptCount val="36"/>
                <c:pt idx="0">
                  <c:v>-9.9947800000000004E-4</c:v>
                </c:pt>
                <c:pt idx="1">
                  <c:v>-7.9953000000000001E-4</c:v>
                </c:pt>
                <c:pt idx="2">
                  <c:v>-5.9958400000000001E-4</c:v>
                </c:pt>
                <c:pt idx="3">
                  <c:v>-3.9964299999999998E-4</c:v>
                </c:pt>
                <c:pt idx="4">
                  <c:v>-1.99944E-4</c:v>
                </c:pt>
                <c:pt idx="5">
                  <c:v>5.6692900000000002E-10</c:v>
                </c:pt>
                <c:pt idx="6">
                  <c:v>1.9993699999999999E-4</c:v>
                </c:pt>
                <c:pt idx="7">
                  <c:v>4.0012799999999997E-4</c:v>
                </c:pt>
                <c:pt idx="8">
                  <c:v>6.0006899999999995E-4</c:v>
                </c:pt>
                <c:pt idx="9">
                  <c:v>8.0000500000000001E-4</c:v>
                </c:pt>
                <c:pt idx="10">
                  <c:v>9.9995199999999992E-4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1A-4B23-BD22-F6CC076A2397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IV!$N$2:$N$37</c:f>
              <c:numCache>
                <c:formatCode>0.00E+00</c:formatCode>
                <c:ptCount val="36"/>
              </c:numCache>
            </c:numRef>
          </c:xVal>
          <c:yVal>
            <c:numRef>
              <c:f>IV!$M$2:$M$37</c:f>
              <c:numCache>
                <c:formatCode>0.00E+00</c:formatCode>
                <c:ptCount val="3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41A-4B23-BD22-F6CC076A2397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IV!$T$2:$T$37</c:f>
              <c:numCache>
                <c:formatCode>0.00E+00</c:formatCode>
                <c:ptCount val="36"/>
              </c:numCache>
            </c:numRef>
          </c:xVal>
          <c:yVal>
            <c:numRef>
              <c:f>IV!$S$2:$S$37</c:f>
              <c:numCache>
                <c:formatCode>0.00E+00</c:formatCode>
                <c:ptCount val="3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41A-4B23-BD22-F6CC076A2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2122640"/>
        <c:axId val="512104880"/>
      </c:scatterChart>
      <c:valAx>
        <c:axId val="51212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2104880"/>
        <c:crosses val="autoZero"/>
        <c:crossBetween val="midCat"/>
      </c:valAx>
      <c:valAx>
        <c:axId val="51210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2122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2"/>
            <c:intercept val="0"/>
            <c:dispRSqr val="0"/>
            <c:dispEq val="1"/>
            <c:trendlineLbl>
              <c:layout>
                <c:manualLayout>
                  <c:x val="-0.27165538659608923"/>
                  <c:y val="-0.8326733377077865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'Hall Effect 5K'!$A$2:$A$864</c:f>
              <c:numCache>
                <c:formatCode>0.00E+00</c:formatCode>
                <c:ptCount val="863"/>
                <c:pt idx="0">
                  <c:v>-0.99965999999999999</c:v>
                </c:pt>
                <c:pt idx="1">
                  <c:v>-0.89956999999999998</c:v>
                </c:pt>
                <c:pt idx="2">
                  <c:v>-0.79959999999999998</c:v>
                </c:pt>
                <c:pt idx="3">
                  <c:v>-0.69957999999999998</c:v>
                </c:pt>
                <c:pt idx="4">
                  <c:v>-0.59962000000000004</c:v>
                </c:pt>
                <c:pt idx="5">
                  <c:v>-0.4995</c:v>
                </c:pt>
                <c:pt idx="6">
                  <c:v>-0.39950000000000002</c:v>
                </c:pt>
                <c:pt idx="7">
                  <c:v>-0.29960999999999999</c:v>
                </c:pt>
                <c:pt idx="8">
                  <c:v>-0.19950999999999999</c:v>
                </c:pt>
                <c:pt idx="9">
                  <c:v>-9.9612999999999993E-2</c:v>
                </c:pt>
                <c:pt idx="10">
                  <c:v>1.1632E-4</c:v>
                </c:pt>
                <c:pt idx="11">
                  <c:v>0.10022</c:v>
                </c:pt>
                <c:pt idx="12">
                  <c:v>0.20035</c:v>
                </c:pt>
                <c:pt idx="13">
                  <c:v>0.30043999999999998</c:v>
                </c:pt>
                <c:pt idx="14">
                  <c:v>0.40044999999999997</c:v>
                </c:pt>
                <c:pt idx="15">
                  <c:v>0.50034999999999996</c:v>
                </c:pt>
                <c:pt idx="16">
                  <c:v>0.60053999999999996</c:v>
                </c:pt>
                <c:pt idx="17">
                  <c:v>0.70052000000000003</c:v>
                </c:pt>
                <c:pt idx="18">
                  <c:v>0.80049000000000003</c:v>
                </c:pt>
                <c:pt idx="19">
                  <c:v>0.90054999999999996</c:v>
                </c:pt>
                <c:pt idx="20">
                  <c:v>1.0005999999999999</c:v>
                </c:pt>
              </c:numCache>
            </c:numRef>
          </c:xVal>
          <c:yVal>
            <c:numRef>
              <c:f>'Hall Effect 5K'!$C$2:$C$864</c:f>
              <c:numCache>
                <c:formatCode>0.00E+00</c:formatCode>
                <c:ptCount val="863"/>
                <c:pt idx="0">
                  <c:v>0.78042500000000004</c:v>
                </c:pt>
                <c:pt idx="1">
                  <c:v>0.70177299999999998</c:v>
                </c:pt>
                <c:pt idx="2">
                  <c:v>0.62298030000000004</c:v>
                </c:pt>
                <c:pt idx="3">
                  <c:v>0.54470609999999997</c:v>
                </c:pt>
                <c:pt idx="4">
                  <c:v>0.4665184</c:v>
                </c:pt>
                <c:pt idx="5">
                  <c:v>0.3877891</c:v>
                </c:pt>
                <c:pt idx="6">
                  <c:v>0.30932979999999999</c:v>
                </c:pt>
                <c:pt idx="7">
                  <c:v>0.2309438</c:v>
                </c:pt>
                <c:pt idx="8">
                  <c:v>0.15229580000000001</c:v>
                </c:pt>
                <c:pt idx="9">
                  <c:v>7.3552759999999995E-2</c:v>
                </c:pt>
                <c:pt idx="10">
                  <c:v>-4.9068990000000002E-3</c:v>
                </c:pt>
                <c:pt idx="11">
                  <c:v>-8.3752220000000002E-2</c:v>
                </c:pt>
                <c:pt idx="12">
                  <c:v>-0.16226789999999999</c:v>
                </c:pt>
                <c:pt idx="13">
                  <c:v>-0.24044750000000001</c:v>
                </c:pt>
                <c:pt idx="14">
                  <c:v>-0.31882169999999999</c:v>
                </c:pt>
                <c:pt idx="15">
                  <c:v>-0.39684540000000001</c:v>
                </c:pt>
                <c:pt idx="16">
                  <c:v>-0.47510269999999999</c:v>
                </c:pt>
                <c:pt idx="17">
                  <c:v>-0.55340109999999998</c:v>
                </c:pt>
                <c:pt idx="18">
                  <c:v>-0.63149789999999995</c:v>
                </c:pt>
                <c:pt idx="19">
                  <c:v>-0.70953809999999995</c:v>
                </c:pt>
                <c:pt idx="20">
                  <c:v>-0.78762980000000005</c:v>
                </c:pt>
                <c:pt idx="26" formatCode="General">
                  <c:v>0</c:v>
                </c:pt>
                <c:pt idx="27" formatCode="0.00">
                  <c:v>34.404823529411765</c:v>
                </c:pt>
                <c:pt idx="28" formatCode="General">
                  <c:v>0</c:v>
                </c:pt>
                <c:pt idx="29" formatCode="0.00">
                  <c:v>227.94769790955093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4B2-4A38-9CE3-7F28090D0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230256"/>
        <c:axId val="328238576"/>
      </c:scatterChart>
      <c:valAx>
        <c:axId val="328230256"/>
        <c:scaling>
          <c:orientation val="minMax"/>
          <c:max val="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Field (T)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8238576"/>
        <c:crosses val="autoZero"/>
        <c:crossBetween val="midCat"/>
      </c:valAx>
      <c:valAx>
        <c:axId val="328238576"/>
        <c:scaling>
          <c:orientation val="minMax"/>
          <c:max val="0.9"/>
          <c:min val="-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Hall</a:t>
                </a:r>
                <a:r>
                  <a:rPr lang="en-GB" baseline="0"/>
                  <a:t> Resistance (Ohm)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8230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566737</xdr:colOff>
      <xdr:row>13</xdr:row>
      <xdr:rowOff>19050</xdr:rowOff>
    </xdr:from>
    <xdr:to>
      <xdr:col>12</xdr:col>
      <xdr:colOff>476250</xdr:colOff>
      <xdr:row>32</xdr:row>
      <xdr:rowOff>57150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161925</xdr:colOff>
      <xdr:row>16</xdr:row>
      <xdr:rowOff>4762</xdr:rowOff>
    </xdr:from>
    <xdr:to>
      <xdr:col>17</xdr:col>
      <xdr:colOff>466725</xdr:colOff>
      <xdr:row>30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C955A2-ED3E-9698-243B-D509E0CD33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671512</xdr:colOff>
      <xdr:row>15</xdr:row>
      <xdr:rowOff>19050</xdr:rowOff>
    </xdr:from>
    <xdr:to>
      <xdr:col>12</xdr:col>
      <xdr:colOff>581025</xdr:colOff>
      <xdr:row>34</xdr:row>
      <xdr:rowOff>57150</xdr:rowOff>
    </xdr:to>
    <xdr:graphicFrame macro="">
      <xdr:nvGraphicFramePr>
        <xdr:cNvPr id="2" name="Diagramm 4">
          <a:extLst>
            <a:ext uri="{FF2B5EF4-FFF2-40B4-BE49-F238E27FC236}">
              <a16:creationId xmlns:a16="http://schemas.microsoft.com/office/drawing/2014/main" id="{683CD60C-245D-4E73-8219-87DFDF2C6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C31" sqref="C31"/>
    </sheetView>
  </sheetViews>
  <sheetFormatPr defaultColWidth="11.42578125" defaultRowHeight="15" x14ac:dyDescent="0.25"/>
  <cols>
    <col min="2" max="2" width="25.42578125" bestFit="1" customWidth="1"/>
    <col min="3" max="3" width="20.28515625" bestFit="1" customWidth="1"/>
    <col min="4" max="4" width="15.7109375" bestFit="1" customWidth="1"/>
    <col min="8" max="8" width="15.28515625" bestFit="1" customWidth="1"/>
    <col min="9" max="9" width="12.7109375" bestFit="1" customWidth="1"/>
  </cols>
  <sheetData>
    <row r="1" spans="1:9" x14ac:dyDescent="0.25">
      <c r="A1" t="s">
        <v>0</v>
      </c>
      <c r="B1" t="s">
        <v>9</v>
      </c>
      <c r="C1" t="s">
        <v>1</v>
      </c>
      <c r="D1" t="s">
        <v>2</v>
      </c>
    </row>
    <row r="2" spans="1:9" x14ac:dyDescent="0.25">
      <c r="A2" s="8">
        <v>-0.99965000000000004</v>
      </c>
      <c r="B2" s="8">
        <v>6.37E-6</v>
      </c>
      <c r="C2" s="8">
        <v>0.73862019999999995</v>
      </c>
      <c r="D2" s="9">
        <v>300</v>
      </c>
      <c r="G2" s="1"/>
    </row>
    <row r="3" spans="1:9" x14ac:dyDescent="0.25">
      <c r="A3" s="8">
        <v>-0.89956999999999998</v>
      </c>
      <c r="B3" s="8">
        <v>6.37E-6</v>
      </c>
      <c r="C3" s="8">
        <v>0.66416379999999997</v>
      </c>
      <c r="D3" s="9">
        <v>300</v>
      </c>
      <c r="G3" s="1"/>
    </row>
    <row r="4" spans="1:9" x14ac:dyDescent="0.25">
      <c r="A4" s="8">
        <v>-0.79959000000000002</v>
      </c>
      <c r="B4" s="8">
        <v>6.37E-6</v>
      </c>
      <c r="C4" s="8">
        <v>0.58984990000000004</v>
      </c>
      <c r="D4" s="9">
        <v>300</v>
      </c>
      <c r="G4" s="1"/>
    </row>
    <row r="5" spans="1:9" x14ac:dyDescent="0.25">
      <c r="A5" s="8">
        <v>-0.69957000000000003</v>
      </c>
      <c r="B5" s="8">
        <v>6.37E-6</v>
      </c>
      <c r="C5" s="8">
        <v>0.51572379999999995</v>
      </c>
      <c r="D5" s="9">
        <v>300</v>
      </c>
      <c r="G5" s="1"/>
    </row>
    <row r="6" spans="1:9" x14ac:dyDescent="0.25">
      <c r="A6" s="8">
        <v>-0.59962000000000004</v>
      </c>
      <c r="B6" s="8">
        <v>6.37E-6</v>
      </c>
      <c r="C6" s="8">
        <v>0.44157360000000001</v>
      </c>
      <c r="D6" s="9">
        <v>300</v>
      </c>
      <c r="G6" s="1"/>
      <c r="H6" s="2" t="s">
        <v>6</v>
      </c>
      <c r="I6" s="3">
        <f>SLOPE(C2:C22, A2:A22)</f>
        <v>-0.73886909919932631</v>
      </c>
    </row>
    <row r="7" spans="1:9" x14ac:dyDescent="0.25">
      <c r="A7" s="8">
        <v>-0.49948999999999999</v>
      </c>
      <c r="B7" s="8">
        <v>6.37E-6</v>
      </c>
      <c r="C7" s="8">
        <v>0.3675677</v>
      </c>
      <c r="D7" s="9">
        <v>300</v>
      </c>
      <c r="G7" s="1"/>
    </row>
    <row r="8" spans="1:9" x14ac:dyDescent="0.25">
      <c r="A8" s="8">
        <v>-0.39950000000000002</v>
      </c>
      <c r="B8" s="8">
        <v>6.37E-6</v>
      </c>
      <c r="C8" s="8">
        <v>0.29370760000000001</v>
      </c>
      <c r="D8" s="9">
        <v>300</v>
      </c>
      <c r="G8" s="1"/>
      <c r="H8" s="2" t="s">
        <v>3</v>
      </c>
      <c r="I8" s="6">
        <v>170</v>
      </c>
    </row>
    <row r="9" spans="1:9" x14ac:dyDescent="0.25">
      <c r="A9" s="8">
        <v>-0.29960999999999999</v>
      </c>
      <c r="B9" s="8">
        <v>6.37E-6</v>
      </c>
      <c r="C9" s="8">
        <v>0.2196825</v>
      </c>
      <c r="D9" s="9">
        <v>300</v>
      </c>
      <c r="G9" s="1"/>
      <c r="H9" s="5" t="s">
        <v>12</v>
      </c>
      <c r="I9" s="4">
        <f>I10*I8*0.0000001</f>
        <v>-845887317086720.5</v>
      </c>
    </row>
    <row r="10" spans="1:9" x14ac:dyDescent="0.25">
      <c r="A10" s="8">
        <v>-0.19950000000000001</v>
      </c>
      <c r="B10" s="8">
        <v>6.37E-6</v>
      </c>
      <c r="C10" s="8">
        <v>0.14594299999999999</v>
      </c>
      <c r="D10" s="9">
        <v>300</v>
      </c>
      <c r="G10" s="1"/>
      <c r="H10" s="5" t="s">
        <v>10</v>
      </c>
      <c r="I10" s="4">
        <f>1/(I6*1.6E-19*I8*0.000000001)/1000000</f>
        <v>-4.9758077475689439E+19</v>
      </c>
    </row>
    <row r="11" spans="1:9" x14ac:dyDescent="0.25">
      <c r="A11" s="8">
        <v>-9.9607000000000001E-2</v>
      </c>
      <c r="B11" s="8">
        <v>6.37E-6</v>
      </c>
      <c r="C11" s="8">
        <v>7.1940089999999998E-2</v>
      </c>
      <c r="D11" s="9">
        <v>300</v>
      </c>
      <c r="G11" s="1"/>
      <c r="I11" s="1"/>
    </row>
    <row r="12" spans="1:9" x14ac:dyDescent="0.25">
      <c r="A12" s="8">
        <v>1.2138000000000001E-4</v>
      </c>
      <c r="B12" s="8">
        <v>6.37E-6</v>
      </c>
      <c r="C12" s="8">
        <v>-2.028532E-3</v>
      </c>
      <c r="D12" s="9">
        <v>300</v>
      </c>
      <c r="G12" s="1"/>
    </row>
    <row r="13" spans="1:9" x14ac:dyDescent="0.25">
      <c r="A13" s="8">
        <v>0.10023</v>
      </c>
      <c r="B13" s="8">
        <v>6.37E-6</v>
      </c>
      <c r="C13" s="8">
        <v>-7.6205190000000006E-2</v>
      </c>
      <c r="D13" s="9">
        <v>300</v>
      </c>
      <c r="G13" s="1"/>
    </row>
    <row r="14" spans="1:9" x14ac:dyDescent="0.25">
      <c r="A14" s="8">
        <v>0.20036000000000001</v>
      </c>
      <c r="B14" s="8">
        <v>6.37E-6</v>
      </c>
      <c r="C14" s="8">
        <v>-0.1500657</v>
      </c>
      <c r="D14" s="9">
        <v>300</v>
      </c>
      <c r="G14" s="1"/>
    </row>
    <row r="15" spans="1:9" x14ac:dyDescent="0.25">
      <c r="A15" s="8">
        <v>0.30043999999999998</v>
      </c>
      <c r="B15" s="8">
        <v>6.37E-6</v>
      </c>
      <c r="C15" s="8">
        <v>-0.22353000000000001</v>
      </c>
      <c r="D15" s="9">
        <v>300</v>
      </c>
      <c r="G15" s="1"/>
    </row>
    <row r="16" spans="1:9" x14ac:dyDescent="0.25">
      <c r="A16" s="8">
        <v>0.40044000000000002</v>
      </c>
      <c r="B16" s="8">
        <v>6.37E-6</v>
      </c>
      <c r="C16" s="8">
        <v>-0.29705959999999998</v>
      </c>
      <c r="D16" s="9">
        <v>300</v>
      </c>
      <c r="G16" s="1"/>
    </row>
    <row r="17" spans="1:7" x14ac:dyDescent="0.25">
      <c r="A17" s="8">
        <v>0.50036999999999998</v>
      </c>
      <c r="B17" s="8">
        <v>6.37E-6</v>
      </c>
      <c r="C17" s="8">
        <v>-0.37093290000000001</v>
      </c>
      <c r="D17" s="9">
        <v>300</v>
      </c>
      <c r="G17" s="1"/>
    </row>
    <row r="18" spans="1:7" x14ac:dyDescent="0.25">
      <c r="A18" s="8">
        <v>0.60055000000000003</v>
      </c>
      <c r="B18" s="8">
        <v>6.37E-6</v>
      </c>
      <c r="C18" s="8">
        <v>-0.44468190000000002</v>
      </c>
      <c r="D18" s="9">
        <v>300</v>
      </c>
      <c r="G18" s="1"/>
    </row>
    <row r="19" spans="1:7" x14ac:dyDescent="0.25">
      <c r="A19" s="8">
        <v>0.70052000000000003</v>
      </c>
      <c r="B19" s="8">
        <v>6.37E-6</v>
      </c>
      <c r="C19" s="8">
        <v>-0.5182966</v>
      </c>
      <c r="D19" s="9">
        <v>300</v>
      </c>
      <c r="G19" s="1"/>
    </row>
    <row r="20" spans="1:7" x14ac:dyDescent="0.25">
      <c r="A20" s="8">
        <v>0.80047999999999997</v>
      </c>
      <c r="B20" s="8">
        <v>6.37E-6</v>
      </c>
      <c r="C20" s="8">
        <v>-0.59197169999999999</v>
      </c>
      <c r="D20" s="9">
        <v>300</v>
      </c>
      <c r="G20" s="1"/>
    </row>
    <row r="21" spans="1:7" x14ac:dyDescent="0.25">
      <c r="A21" s="8">
        <v>0.90054000000000001</v>
      </c>
      <c r="B21" s="8">
        <v>6.37E-6</v>
      </c>
      <c r="C21" s="8">
        <v>-0.66630180000000006</v>
      </c>
      <c r="D21" s="9">
        <v>300</v>
      </c>
      <c r="G21" s="1"/>
    </row>
    <row r="22" spans="1:7" x14ac:dyDescent="0.25">
      <c r="A22" s="8">
        <v>1.0005999999999999</v>
      </c>
      <c r="B22" s="8">
        <v>6.37E-6</v>
      </c>
      <c r="C22" s="8">
        <v>-0.74002140000000005</v>
      </c>
      <c r="D22" s="9">
        <v>300</v>
      </c>
      <c r="G22" s="1"/>
    </row>
    <row r="23" spans="1:7" x14ac:dyDescent="0.25">
      <c r="A23" s="1"/>
      <c r="B23" s="1"/>
      <c r="C23" s="1"/>
    </row>
    <row r="24" spans="1:7" x14ac:dyDescent="0.25">
      <c r="A24" s="1"/>
      <c r="B24" s="1"/>
      <c r="C24" s="1"/>
    </row>
    <row r="25" spans="1:7" x14ac:dyDescent="0.25">
      <c r="A25" s="1"/>
      <c r="B25" s="1"/>
      <c r="C25" s="1"/>
    </row>
    <row r="26" spans="1:7" x14ac:dyDescent="0.25">
      <c r="A26" s="1"/>
    </row>
    <row r="27" spans="1:7" x14ac:dyDescent="0.25">
      <c r="A27" s="1"/>
    </row>
    <row r="28" spans="1:7" x14ac:dyDescent="0.25">
      <c r="A28" s="1"/>
      <c r="B28" s="2" t="s">
        <v>7</v>
      </c>
      <c r="C28" t="s">
        <v>11</v>
      </c>
    </row>
    <row r="29" spans="1:7" x14ac:dyDescent="0.25">
      <c r="A29" s="1"/>
      <c r="B29" s="8">
        <v>6.37E-6</v>
      </c>
      <c r="C29" s="7">
        <f>B29/(I8*0.000000001)</f>
        <v>37.470588235294116</v>
      </c>
    </row>
    <row r="30" spans="1:7" x14ac:dyDescent="0.25">
      <c r="A30" s="1"/>
      <c r="C30" s="2" t="s">
        <v>8</v>
      </c>
    </row>
    <row r="31" spans="1:7" x14ac:dyDescent="0.25">
      <c r="A31" s="1"/>
      <c r="C31" s="10">
        <f>-I6/C29*10000</f>
        <v>197.1864157988783</v>
      </c>
    </row>
    <row r="32" spans="1:7" x14ac:dyDescent="0.25">
      <c r="A32" s="1"/>
      <c r="C32" s="1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161E1-D14D-4B4D-AACF-6E0A7FE7A0A8}">
  <dimension ref="A1:V24"/>
  <sheetViews>
    <sheetView workbookViewId="0">
      <selection activeCell="H31" sqref="H31"/>
    </sheetView>
  </sheetViews>
  <sheetFormatPr defaultRowHeight="15" x14ac:dyDescent="0.25"/>
  <cols>
    <col min="1" max="1" width="10.85546875" bestFit="1" customWidth="1"/>
    <col min="2" max="2" width="11" bestFit="1" customWidth="1"/>
    <col min="3" max="3" width="8.28515625" bestFit="1" customWidth="1"/>
    <col min="4" max="4" width="15.7109375" bestFit="1" customWidth="1"/>
    <col min="7" max="7" width="10.85546875" bestFit="1" customWidth="1"/>
    <col min="8" max="8" width="11" bestFit="1" customWidth="1"/>
    <col min="9" max="9" width="8.28515625" bestFit="1" customWidth="1"/>
    <col min="10" max="10" width="15.7109375" bestFit="1" customWidth="1"/>
    <col min="13" max="13" width="10.85546875" bestFit="1" customWidth="1"/>
    <col min="14" max="14" width="11" bestFit="1" customWidth="1"/>
    <col min="15" max="15" width="8.28515625" bestFit="1" customWidth="1"/>
    <col min="16" max="16" width="15.7109375" bestFit="1" customWidth="1"/>
    <col min="19" max="19" width="10.85546875" bestFit="1" customWidth="1"/>
    <col min="20" max="20" width="11" bestFit="1" customWidth="1"/>
    <col min="21" max="21" width="8.28515625" bestFit="1" customWidth="1"/>
    <col min="22" max="22" width="15.7109375" bestFit="1" customWidth="1"/>
  </cols>
  <sheetData>
    <row r="1" spans="1:22" x14ac:dyDescent="0.25">
      <c r="A1" t="s">
        <v>4</v>
      </c>
      <c r="B1" t="s">
        <v>5</v>
      </c>
      <c r="C1" t="s">
        <v>0</v>
      </c>
      <c r="D1" t="s">
        <v>2</v>
      </c>
      <c r="G1" t="s">
        <v>4</v>
      </c>
      <c r="H1" t="s">
        <v>5</v>
      </c>
      <c r="I1" t="s">
        <v>0</v>
      </c>
      <c r="J1" t="s">
        <v>2</v>
      </c>
    </row>
    <row r="2" spans="1:22" x14ac:dyDescent="0.25">
      <c r="A2" s="1">
        <v>-9.9946999999999992E-4</v>
      </c>
      <c r="B2" s="1">
        <v>5.4434999999999997E-2</v>
      </c>
      <c r="C2" s="1">
        <v>4.0460000000000002E-5</v>
      </c>
      <c r="D2">
        <v>300</v>
      </c>
      <c r="G2" s="1">
        <v>-9.9947800000000004E-4</v>
      </c>
      <c r="H2" s="1">
        <v>6.4328200000000002E-2</v>
      </c>
      <c r="I2" s="1">
        <v>4.0460000000000002E-5</v>
      </c>
      <c r="J2">
        <v>299.99</v>
      </c>
      <c r="M2" s="1"/>
      <c r="N2" s="1"/>
      <c r="O2" s="1"/>
      <c r="S2" s="1"/>
      <c r="T2" s="1"/>
      <c r="U2" s="1"/>
    </row>
    <row r="3" spans="1:22" x14ac:dyDescent="0.25">
      <c r="A3" s="1">
        <v>-7.9951700000000002E-4</v>
      </c>
      <c r="B3" s="1">
        <v>4.3545500000000001E-2</v>
      </c>
      <c r="C3" s="1">
        <v>4.0460000000000002E-5</v>
      </c>
      <c r="D3">
        <v>300</v>
      </c>
      <c r="G3" s="1">
        <v>-7.9953000000000001E-4</v>
      </c>
      <c r="H3" s="1">
        <v>5.1464999999999997E-2</v>
      </c>
      <c r="I3" s="1">
        <v>4.0460000000000002E-5</v>
      </c>
      <c r="J3">
        <v>300.01</v>
      </c>
      <c r="M3" s="1"/>
      <c r="N3" s="1"/>
      <c r="O3" s="1"/>
      <c r="S3" s="1"/>
      <c r="T3" s="1"/>
      <c r="U3" s="1"/>
    </row>
    <row r="4" spans="1:22" x14ac:dyDescent="0.25">
      <c r="A4" s="1">
        <v>-5.9957999999999995E-4</v>
      </c>
      <c r="B4" s="1">
        <v>3.2654500000000003E-2</v>
      </c>
      <c r="C4" s="1">
        <v>4.0460000000000002E-5</v>
      </c>
      <c r="D4" s="1">
        <v>300.02999999999997</v>
      </c>
      <c r="E4" s="1"/>
      <c r="F4" s="1"/>
      <c r="G4" s="1">
        <v>-5.9958400000000001E-4</v>
      </c>
      <c r="H4" s="1">
        <v>3.86021E-2</v>
      </c>
      <c r="I4" s="1">
        <v>4.0460000000000002E-5</v>
      </c>
      <c r="J4" s="1">
        <v>300.01</v>
      </c>
      <c r="M4" s="1"/>
      <c r="N4" s="1"/>
      <c r="O4" s="1"/>
      <c r="P4" s="1"/>
      <c r="S4" s="1"/>
      <c r="T4" s="1"/>
      <c r="U4" s="1"/>
      <c r="V4" s="1"/>
    </row>
    <row r="5" spans="1:22" x14ac:dyDescent="0.25">
      <c r="A5" s="1">
        <v>-3.9964599999999997E-4</v>
      </c>
      <c r="B5" s="1">
        <v>2.17596E-2</v>
      </c>
      <c r="C5" s="1">
        <v>4.0460000000000002E-5</v>
      </c>
      <c r="D5" s="1">
        <v>300.01</v>
      </c>
      <c r="E5" s="1"/>
      <c r="F5" s="1"/>
      <c r="G5" s="1">
        <v>-3.9964299999999998E-4</v>
      </c>
      <c r="H5" s="1">
        <v>2.57398E-2</v>
      </c>
      <c r="I5" s="1">
        <v>4.0460000000000002E-5</v>
      </c>
      <c r="J5" s="1">
        <v>300</v>
      </c>
      <c r="M5" s="1"/>
      <c r="N5" s="1"/>
      <c r="O5" s="1"/>
      <c r="P5" s="1"/>
      <c r="S5" s="1"/>
      <c r="T5" s="1"/>
      <c r="U5" s="1"/>
      <c r="V5" s="1"/>
    </row>
    <row r="6" spans="1:22" x14ac:dyDescent="0.25">
      <c r="A6" s="1">
        <v>-1.9993800000000001E-4</v>
      </c>
      <c r="B6" s="1">
        <v>1.08767E-2</v>
      </c>
      <c r="C6" s="1">
        <v>4.0460000000000002E-5</v>
      </c>
      <c r="D6" s="1">
        <v>299.99</v>
      </c>
      <c r="E6" s="1"/>
      <c r="F6" s="1"/>
      <c r="G6" s="1">
        <v>-1.99944E-4</v>
      </c>
      <c r="H6" s="1">
        <v>1.2892900000000001E-2</v>
      </c>
      <c r="I6" s="1">
        <v>4.0460000000000002E-5</v>
      </c>
      <c r="J6" s="1">
        <v>300</v>
      </c>
      <c r="M6" s="1"/>
      <c r="N6" s="1"/>
      <c r="O6" s="1"/>
      <c r="P6" s="1"/>
      <c r="S6" s="1"/>
      <c r="T6" s="1"/>
      <c r="U6" s="1"/>
      <c r="V6" s="1"/>
    </row>
    <row r="7" spans="1:22" x14ac:dyDescent="0.25">
      <c r="A7" s="1">
        <v>5.7821799999999998E-10</v>
      </c>
      <c r="B7" s="1">
        <v>-2.95962E-5</v>
      </c>
      <c r="C7" s="1">
        <v>4.0460000000000002E-5</v>
      </c>
      <c r="D7" s="1">
        <v>300.02</v>
      </c>
      <c r="E7" s="1"/>
      <c r="F7" s="1"/>
      <c r="G7" s="1">
        <v>5.6692900000000002E-10</v>
      </c>
      <c r="H7" s="1">
        <v>3.2188799999999999E-5</v>
      </c>
      <c r="I7" s="1">
        <v>4.0460000000000002E-5</v>
      </c>
      <c r="J7" s="1">
        <v>300.02</v>
      </c>
      <c r="M7" s="1"/>
      <c r="N7" s="1"/>
      <c r="O7" s="1"/>
      <c r="P7" s="1"/>
      <c r="S7" s="1"/>
      <c r="T7" s="1"/>
      <c r="U7" s="1"/>
      <c r="V7" s="1"/>
    </row>
    <row r="8" spans="1:22" x14ac:dyDescent="0.25">
      <c r="A8" s="1">
        <v>1.9994500000000001E-4</v>
      </c>
      <c r="B8" s="1">
        <v>-1.0937499999999999E-2</v>
      </c>
      <c r="C8" s="1">
        <v>4.0460000000000002E-5</v>
      </c>
      <c r="D8" s="1">
        <v>300.02</v>
      </c>
      <c r="E8" s="1"/>
      <c r="F8" s="1"/>
      <c r="G8" s="1">
        <v>1.9993699999999999E-4</v>
      </c>
      <c r="H8" s="1">
        <v>-1.28334E-2</v>
      </c>
      <c r="I8" s="1">
        <v>4.0460000000000002E-5</v>
      </c>
      <c r="J8" s="1">
        <v>300.01</v>
      </c>
      <c r="M8" s="1"/>
      <c r="N8" s="1"/>
      <c r="O8" s="1"/>
      <c r="P8" s="1"/>
      <c r="S8" s="1"/>
      <c r="T8" s="1"/>
      <c r="U8" s="1"/>
      <c r="V8" s="1"/>
    </row>
    <row r="9" spans="1:22" x14ac:dyDescent="0.25">
      <c r="A9" s="1">
        <v>4.0012899999999999E-4</v>
      </c>
      <c r="B9" s="1">
        <v>-2.18584E-2</v>
      </c>
      <c r="C9" s="1">
        <v>4.0460000000000002E-5</v>
      </c>
      <c r="D9" s="1">
        <v>300</v>
      </c>
      <c r="E9" s="1"/>
      <c r="F9" s="1"/>
      <c r="G9" s="1">
        <v>4.0012799999999997E-4</v>
      </c>
      <c r="H9" s="1">
        <v>-2.5712599999999999E-2</v>
      </c>
      <c r="I9" s="1">
        <v>4.0460000000000002E-5</v>
      </c>
      <c r="J9" s="1">
        <v>299.99</v>
      </c>
      <c r="M9" s="1"/>
      <c r="N9" s="1"/>
      <c r="O9" s="1"/>
      <c r="P9" s="1"/>
      <c r="S9" s="1"/>
      <c r="T9" s="1"/>
      <c r="U9" s="1"/>
      <c r="V9" s="1"/>
    </row>
    <row r="10" spans="1:22" x14ac:dyDescent="0.25">
      <c r="A10" s="1">
        <v>6.0006999999999997E-4</v>
      </c>
      <c r="B10" s="1">
        <v>-3.2767400000000002E-2</v>
      </c>
      <c r="C10" s="1">
        <v>4.0460000000000002E-5</v>
      </c>
      <c r="D10" s="1">
        <v>300</v>
      </c>
      <c r="E10" s="1"/>
      <c r="F10" s="1"/>
      <c r="G10" s="1">
        <v>6.0006899999999995E-4</v>
      </c>
      <c r="H10" s="1">
        <v>-3.8575600000000002E-2</v>
      </c>
      <c r="I10" s="1">
        <v>4.0460000000000002E-5</v>
      </c>
      <c r="J10" s="1">
        <v>300.01</v>
      </c>
      <c r="M10" s="1"/>
      <c r="N10" s="1"/>
      <c r="O10" s="1"/>
      <c r="P10" s="1"/>
      <c r="S10" s="1"/>
      <c r="T10" s="1"/>
      <c r="U10" s="1"/>
      <c r="V10" s="1"/>
    </row>
    <row r="11" spans="1:22" x14ac:dyDescent="0.25">
      <c r="A11" s="1">
        <v>8.0000500000000001E-4</v>
      </c>
      <c r="B11" s="1">
        <v>-4.3676600000000003E-2</v>
      </c>
      <c r="C11" s="1">
        <v>4.0460000000000002E-5</v>
      </c>
      <c r="D11" s="1">
        <v>300.02</v>
      </c>
      <c r="E11" s="1"/>
      <c r="F11" s="1"/>
      <c r="G11" s="1">
        <v>8.0000500000000001E-4</v>
      </c>
      <c r="H11" s="1">
        <v>-5.1437700000000003E-2</v>
      </c>
      <c r="I11" s="1">
        <v>4.0460000000000002E-5</v>
      </c>
      <c r="J11" s="1">
        <v>300.02</v>
      </c>
      <c r="M11" s="1"/>
      <c r="N11" s="1"/>
      <c r="O11" s="1"/>
      <c r="P11" s="1"/>
      <c r="S11" s="1"/>
      <c r="T11" s="1"/>
      <c r="U11" s="1"/>
      <c r="V11" s="1"/>
    </row>
    <row r="12" spans="1:22" x14ac:dyDescent="0.25">
      <c r="A12" s="1">
        <v>9.9994699999999995E-4</v>
      </c>
      <c r="B12" s="1">
        <v>-5.4588100000000001E-2</v>
      </c>
      <c r="C12" s="1">
        <v>4.0460000000000002E-5</v>
      </c>
      <c r="D12" s="1">
        <v>300.01</v>
      </c>
      <c r="E12" s="1"/>
      <c r="F12" s="1"/>
      <c r="G12" s="1">
        <v>9.9995199999999992E-4</v>
      </c>
      <c r="H12" s="1">
        <v>-6.4300700000000002E-2</v>
      </c>
      <c r="I12" s="1">
        <v>4.0460000000000002E-5</v>
      </c>
      <c r="J12" s="1">
        <v>300</v>
      </c>
      <c r="M12" s="1"/>
      <c r="N12" s="1"/>
      <c r="O12" s="1"/>
      <c r="P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</row>
    <row r="14" spans="1:22" x14ac:dyDescent="0.25">
      <c r="A14" s="1"/>
      <c r="B14" s="1"/>
      <c r="D14" s="1"/>
    </row>
    <row r="15" spans="1:22" x14ac:dyDescent="0.25">
      <c r="A15" s="1"/>
      <c r="B15" s="1"/>
      <c r="C15" s="1"/>
      <c r="D15" s="1"/>
      <c r="E15" s="1"/>
      <c r="F15" s="1"/>
    </row>
    <row r="16" spans="1:22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94AF-7E74-48D7-B89C-09FE47939D0D}">
  <dimension ref="A1:I32"/>
  <sheetViews>
    <sheetView workbookViewId="0">
      <selection activeCell="P20" sqref="P20"/>
    </sheetView>
  </sheetViews>
  <sheetFormatPr defaultColWidth="11.42578125" defaultRowHeight="15" x14ac:dyDescent="0.25"/>
  <cols>
    <col min="2" max="2" width="25.42578125" bestFit="1" customWidth="1"/>
    <col min="3" max="3" width="20.28515625" bestFit="1" customWidth="1"/>
    <col min="4" max="4" width="15.7109375" bestFit="1" customWidth="1"/>
    <col min="8" max="8" width="15.28515625" bestFit="1" customWidth="1"/>
    <col min="9" max="9" width="12" bestFit="1" customWidth="1"/>
  </cols>
  <sheetData>
    <row r="1" spans="1:9" x14ac:dyDescent="0.25">
      <c r="A1" t="s">
        <v>0</v>
      </c>
      <c r="B1" t="s">
        <v>9</v>
      </c>
      <c r="C1" t="s">
        <v>1</v>
      </c>
      <c r="D1" t="s">
        <v>2</v>
      </c>
    </row>
    <row r="2" spans="1:9" x14ac:dyDescent="0.25">
      <c r="A2" s="8">
        <v>-0.99965999999999999</v>
      </c>
      <c r="B2" s="8">
        <v>5.8488200000000004E-6</v>
      </c>
      <c r="C2" s="8">
        <v>0.78042500000000004</v>
      </c>
      <c r="D2" s="9">
        <v>5</v>
      </c>
      <c r="G2" s="1"/>
    </row>
    <row r="3" spans="1:9" x14ac:dyDescent="0.25">
      <c r="A3" s="8">
        <v>-0.89956999999999998</v>
      </c>
      <c r="B3" s="8">
        <v>5.8488200000000004E-6</v>
      </c>
      <c r="C3" s="8">
        <v>0.70177299999999998</v>
      </c>
      <c r="D3" s="9">
        <v>5</v>
      </c>
      <c r="G3" s="1"/>
    </row>
    <row r="4" spans="1:9" x14ac:dyDescent="0.25">
      <c r="A4" s="8">
        <v>-0.79959999999999998</v>
      </c>
      <c r="B4" s="8">
        <v>5.8488200000000004E-6</v>
      </c>
      <c r="C4" s="8">
        <v>0.62298030000000004</v>
      </c>
      <c r="D4" s="9">
        <v>5</v>
      </c>
      <c r="G4" s="1"/>
    </row>
    <row r="5" spans="1:9" x14ac:dyDescent="0.25">
      <c r="A5" s="8">
        <v>-0.69957999999999998</v>
      </c>
      <c r="B5" s="8">
        <v>5.8488200000000004E-6</v>
      </c>
      <c r="C5" s="8">
        <v>0.54470609999999997</v>
      </c>
      <c r="D5" s="9">
        <v>5</v>
      </c>
      <c r="G5" s="1"/>
    </row>
    <row r="6" spans="1:9" x14ac:dyDescent="0.25">
      <c r="A6" s="8">
        <v>-0.59962000000000004</v>
      </c>
      <c r="B6" s="8">
        <v>5.8488200000000004E-6</v>
      </c>
      <c r="C6" s="8">
        <v>0.4665184</v>
      </c>
      <c r="D6" s="9">
        <v>5</v>
      </c>
      <c r="G6" s="1"/>
      <c r="H6" s="2" t="s">
        <v>6</v>
      </c>
      <c r="I6" s="3">
        <f>SLOPE(C2:C22, A2:A22)</f>
        <v>-0.78425003205137622</v>
      </c>
    </row>
    <row r="7" spans="1:9" x14ac:dyDescent="0.25">
      <c r="A7" s="8">
        <v>-0.4995</v>
      </c>
      <c r="B7" s="8">
        <v>5.8488200000000004E-6</v>
      </c>
      <c r="C7" s="8">
        <v>0.3877891</v>
      </c>
      <c r="D7" s="9">
        <v>5</v>
      </c>
      <c r="G7" s="1"/>
    </row>
    <row r="8" spans="1:9" x14ac:dyDescent="0.25">
      <c r="A8" s="8">
        <v>-0.39950000000000002</v>
      </c>
      <c r="B8" s="8">
        <v>5.8488200000000004E-6</v>
      </c>
      <c r="C8" s="8">
        <v>0.30932979999999999</v>
      </c>
      <c r="D8" s="9">
        <v>5</v>
      </c>
      <c r="G8" s="1"/>
      <c r="H8" s="2" t="s">
        <v>3</v>
      </c>
      <c r="I8" s="6">
        <v>170</v>
      </c>
    </row>
    <row r="9" spans="1:9" x14ac:dyDescent="0.25">
      <c r="A9" s="8">
        <v>-0.29960999999999999</v>
      </c>
      <c r="B9" s="8">
        <v>5.8488200000000004E-6</v>
      </c>
      <c r="C9" s="8">
        <v>0.2309438</v>
      </c>
      <c r="D9" s="9">
        <v>5</v>
      </c>
      <c r="G9" s="1"/>
      <c r="H9" s="5" t="s">
        <v>12</v>
      </c>
      <c r="I9" s="4">
        <f>I10*I8*0.0000001</f>
        <v>-796939718784807.5</v>
      </c>
    </row>
    <row r="10" spans="1:9" x14ac:dyDescent="0.25">
      <c r="A10" s="8">
        <v>-0.19950999999999999</v>
      </c>
      <c r="B10" s="8">
        <v>5.8488200000000004E-6</v>
      </c>
      <c r="C10" s="8">
        <v>0.15229580000000001</v>
      </c>
      <c r="D10" s="9">
        <v>5</v>
      </c>
      <c r="G10" s="1"/>
      <c r="H10" s="5" t="s">
        <v>10</v>
      </c>
      <c r="I10" s="4">
        <f>1/(I6*1.6E-19*I8*0.000000001)/1000000</f>
        <v>-4.6878806987341619E+19</v>
      </c>
    </row>
    <row r="11" spans="1:9" x14ac:dyDescent="0.25">
      <c r="A11" s="8">
        <v>-9.9612999999999993E-2</v>
      </c>
      <c r="B11" s="8">
        <v>5.8488200000000004E-6</v>
      </c>
      <c r="C11" s="8">
        <v>7.3552759999999995E-2</v>
      </c>
      <c r="D11" s="9">
        <v>5</v>
      </c>
      <c r="G11" s="1"/>
      <c r="I11" s="1"/>
    </row>
    <row r="12" spans="1:9" x14ac:dyDescent="0.25">
      <c r="A12" s="8">
        <v>1.1632E-4</v>
      </c>
      <c r="B12" s="8">
        <v>5.8488200000000004E-6</v>
      </c>
      <c r="C12" s="8">
        <v>-4.9068990000000002E-3</v>
      </c>
      <c r="D12" s="9">
        <v>5</v>
      </c>
      <c r="G12" s="1"/>
    </row>
    <row r="13" spans="1:9" x14ac:dyDescent="0.25">
      <c r="A13" s="8">
        <v>0.10022</v>
      </c>
      <c r="B13" s="8">
        <v>5.8488200000000004E-6</v>
      </c>
      <c r="C13" s="8">
        <v>-8.3752220000000002E-2</v>
      </c>
      <c r="D13" s="9">
        <v>5</v>
      </c>
      <c r="G13" s="1"/>
    </row>
    <row r="14" spans="1:9" x14ac:dyDescent="0.25">
      <c r="A14" s="8">
        <v>0.20035</v>
      </c>
      <c r="B14" s="8">
        <v>5.8488200000000004E-6</v>
      </c>
      <c r="C14" s="8">
        <v>-0.16226789999999999</v>
      </c>
      <c r="D14" s="9">
        <v>5</v>
      </c>
      <c r="G14" s="1"/>
    </row>
    <row r="15" spans="1:9" x14ac:dyDescent="0.25">
      <c r="A15" s="8">
        <v>0.30043999999999998</v>
      </c>
      <c r="B15" s="8">
        <v>5.8488200000000004E-6</v>
      </c>
      <c r="C15" s="8">
        <v>-0.24044750000000001</v>
      </c>
      <c r="D15" s="9">
        <v>5</v>
      </c>
      <c r="G15" s="1"/>
    </row>
    <row r="16" spans="1:9" x14ac:dyDescent="0.25">
      <c r="A16" s="8">
        <v>0.40044999999999997</v>
      </c>
      <c r="B16" s="8">
        <v>5.8488200000000004E-6</v>
      </c>
      <c r="C16" s="8">
        <v>-0.31882169999999999</v>
      </c>
      <c r="D16" s="9">
        <v>4.9800000000000004</v>
      </c>
      <c r="G16" s="1"/>
    </row>
    <row r="17" spans="1:7" x14ac:dyDescent="0.25">
      <c r="A17" s="8">
        <v>0.50034999999999996</v>
      </c>
      <c r="B17" s="8">
        <v>5.8488200000000004E-6</v>
      </c>
      <c r="C17" s="8">
        <v>-0.39684540000000001</v>
      </c>
      <c r="D17" s="9">
        <v>5</v>
      </c>
      <c r="G17" s="1"/>
    </row>
    <row r="18" spans="1:7" x14ac:dyDescent="0.25">
      <c r="A18" s="8">
        <v>0.60053999999999996</v>
      </c>
      <c r="B18" s="8">
        <v>5.8488200000000004E-6</v>
      </c>
      <c r="C18" s="8">
        <v>-0.47510269999999999</v>
      </c>
      <c r="D18" s="9">
        <v>5.0199999999999996</v>
      </c>
      <c r="G18" s="1"/>
    </row>
    <row r="19" spans="1:7" x14ac:dyDescent="0.25">
      <c r="A19" s="8">
        <v>0.70052000000000003</v>
      </c>
      <c r="B19" s="8">
        <v>5.8488200000000004E-6</v>
      </c>
      <c r="C19" s="8">
        <v>-0.55340109999999998</v>
      </c>
      <c r="D19" s="9">
        <v>5</v>
      </c>
      <c r="G19" s="1"/>
    </row>
    <row r="20" spans="1:7" x14ac:dyDescent="0.25">
      <c r="A20" s="8">
        <v>0.80049000000000003</v>
      </c>
      <c r="B20" s="8">
        <v>5.8488200000000004E-6</v>
      </c>
      <c r="C20" s="8">
        <v>-0.63149789999999995</v>
      </c>
      <c r="D20" s="9">
        <v>5</v>
      </c>
      <c r="G20" s="1"/>
    </row>
    <row r="21" spans="1:7" x14ac:dyDescent="0.25">
      <c r="A21" s="8">
        <v>0.90054999999999996</v>
      </c>
      <c r="B21" s="8">
        <v>5.8488200000000004E-6</v>
      </c>
      <c r="C21" s="8">
        <v>-0.70953809999999995</v>
      </c>
      <c r="D21" s="9">
        <v>4.9800000000000004</v>
      </c>
      <c r="G21" s="1"/>
    </row>
    <row r="22" spans="1:7" x14ac:dyDescent="0.25">
      <c r="A22" s="8">
        <v>1.0005999999999999</v>
      </c>
      <c r="B22" s="8">
        <v>5.8488200000000004E-6</v>
      </c>
      <c r="C22" s="8">
        <v>-0.78762980000000005</v>
      </c>
      <c r="D22" s="9">
        <v>4.96</v>
      </c>
      <c r="G22" s="1"/>
    </row>
    <row r="23" spans="1:7" x14ac:dyDescent="0.25">
      <c r="A23" s="1"/>
      <c r="B23" s="1"/>
      <c r="C23" s="1"/>
    </row>
    <row r="24" spans="1:7" x14ac:dyDescent="0.25">
      <c r="A24" s="1"/>
      <c r="B24" s="1"/>
      <c r="C24" s="1"/>
    </row>
    <row r="25" spans="1:7" x14ac:dyDescent="0.25">
      <c r="A25" s="1"/>
      <c r="B25" s="1"/>
      <c r="C25" s="1"/>
    </row>
    <row r="26" spans="1:7" x14ac:dyDescent="0.25">
      <c r="A26" s="1"/>
      <c r="B26" s="1"/>
      <c r="C26" s="1"/>
    </row>
    <row r="27" spans="1:7" x14ac:dyDescent="0.25">
      <c r="A27" s="1"/>
      <c r="B27" s="1"/>
      <c r="C27" s="1"/>
    </row>
    <row r="28" spans="1:7" x14ac:dyDescent="0.25">
      <c r="A28" s="1"/>
      <c r="B28" s="2" t="s">
        <v>7</v>
      </c>
      <c r="C28" t="s">
        <v>11</v>
      </c>
    </row>
    <row r="29" spans="1:7" x14ac:dyDescent="0.25">
      <c r="A29" s="1"/>
      <c r="B29" s="8">
        <v>5.8488200000000004E-6</v>
      </c>
      <c r="C29" s="7">
        <f>B29/(I8*0.000000001)</f>
        <v>34.404823529411765</v>
      </c>
    </row>
    <row r="30" spans="1:7" x14ac:dyDescent="0.25">
      <c r="A30" s="1"/>
      <c r="C30" s="2" t="s">
        <v>8</v>
      </c>
    </row>
    <row r="31" spans="1:7" x14ac:dyDescent="0.25">
      <c r="A31" s="1"/>
      <c r="C31" s="10">
        <f>-I6/C29*10000</f>
        <v>227.94769790955093</v>
      </c>
    </row>
    <row r="32" spans="1:7" x14ac:dyDescent="0.25">
      <c r="A32" s="1"/>
      <c r="C32" s="1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Hall Effect 300K</vt:lpstr>
      <vt:lpstr>IV</vt:lpstr>
      <vt:lpstr>Hall Effect 5K</vt:lpstr>
    </vt:vector>
  </TitlesOfParts>
  <Company>HZDR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image</dc:creator>
  <cp:lastModifiedBy>Godoy Perez, Guillermo Fernando (FWIM) - 168892</cp:lastModifiedBy>
  <dcterms:created xsi:type="dcterms:W3CDTF">2024-08-28T14:21:48Z</dcterms:created>
  <dcterms:modified xsi:type="dcterms:W3CDTF">2026-08-19T16:02:44Z</dcterms:modified>
</cp:coreProperties>
</file>