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homaee84\Desktop\Paper2-Data\"/>
    </mc:Choice>
  </mc:AlternateContent>
  <xr:revisionPtr revIDLastSave="0" documentId="13_ncr:1_{0C7274A9-5C03-4B78-A3D2-F034AD530666}" xr6:coauthVersionLast="47" xr6:coauthVersionMax="47" xr10:uidLastSave="{00000000-0000-0000-0000-000000000000}"/>
  <bookViews>
    <workbookView xWindow="28680" yWindow="-120" windowWidth="29040" windowHeight="15840" activeTab="9" xr2:uid="{00000000-000D-0000-FFFF-FFFF00000000}"/>
  </bookViews>
  <sheets>
    <sheet name="90°C-Coarse" sheetId="5" r:id="rId1"/>
    <sheet name="90°C" sheetId="2" r:id="rId2"/>
    <sheet name="75°C" sheetId="13" r:id="rId3"/>
    <sheet name="60°C" sheetId="6" r:id="rId4"/>
    <sheet name="45°C" sheetId="9" r:id="rId5"/>
    <sheet name="RT" sheetId="7" r:id="rId6"/>
    <sheet name="X-t" sheetId="11" r:id="rId7"/>
    <sheet name="SCMd" sheetId="4" r:id="rId8"/>
    <sheet name="SCMsr" sheetId="1" r:id="rId9"/>
    <sheet name="Avrami" sheetId="3" r:id="rId10"/>
  </sheets>
  <externalReferences>
    <externalReference r:id="rId11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7" i="1" l="1"/>
  <c r="D35" i="1"/>
  <c r="E35" i="1"/>
  <c r="F35" i="1" s="1"/>
  <c r="D36" i="1"/>
  <c r="E36" i="1" s="1"/>
  <c r="F36" i="1" s="1"/>
  <c r="D37" i="1"/>
  <c r="E37" i="1" s="1"/>
  <c r="F37" i="1" s="1"/>
  <c r="D38" i="1"/>
  <c r="E38" i="1" s="1"/>
  <c r="F38" i="1" s="1"/>
  <c r="D39" i="1"/>
  <c r="E39" i="1"/>
  <c r="F39" i="1" s="1"/>
  <c r="D40" i="1"/>
  <c r="E40" i="1"/>
  <c r="F40" i="1" s="1"/>
  <c r="D41" i="1"/>
  <c r="E41" i="1" s="1"/>
  <c r="F41" i="1" s="1"/>
  <c r="D42" i="1"/>
  <c r="E42" i="1"/>
  <c r="F42" i="1" s="1"/>
  <c r="D43" i="1"/>
  <c r="E43" i="1"/>
  <c r="F43" i="1" s="1"/>
  <c r="D44" i="1"/>
  <c r="E44" i="1"/>
  <c r="F44" i="1" s="1"/>
  <c r="D45" i="1"/>
  <c r="E45" i="1" s="1"/>
  <c r="F45" i="1" s="1"/>
  <c r="D46" i="1"/>
  <c r="E46" i="1"/>
  <c r="F46" i="1" s="1"/>
  <c r="D47" i="1"/>
  <c r="E47" i="1"/>
  <c r="F47" i="1" s="1"/>
  <c r="D48" i="1"/>
  <c r="E48" i="1"/>
  <c r="F48" i="1" s="1"/>
  <c r="D51" i="1"/>
  <c r="E51" i="1" s="1"/>
  <c r="F51" i="1" s="1"/>
  <c r="D52" i="1"/>
  <c r="E52" i="1" s="1"/>
  <c r="F52" i="1" s="1"/>
  <c r="D53" i="1"/>
  <c r="E53" i="1" s="1"/>
  <c r="F53" i="1" s="1"/>
  <c r="D54" i="1"/>
  <c r="E54" i="1"/>
  <c r="F54" i="1" s="1"/>
  <c r="D55" i="1"/>
  <c r="E55" i="1"/>
  <c r="F55" i="1" s="1"/>
  <c r="D56" i="1"/>
  <c r="E56" i="1" s="1"/>
  <c r="F56" i="1" s="1"/>
  <c r="D57" i="1"/>
  <c r="E57" i="1"/>
  <c r="F57" i="1" s="1"/>
  <c r="D58" i="1"/>
  <c r="E58" i="1"/>
  <c r="F58" i="1" s="1"/>
  <c r="D59" i="1"/>
  <c r="E59" i="1"/>
  <c r="F59" i="1" s="1"/>
  <c r="D60" i="1"/>
  <c r="E60" i="1" s="1"/>
  <c r="F60" i="1" s="1"/>
  <c r="D61" i="1"/>
  <c r="E61" i="1"/>
  <c r="F61" i="1" s="1"/>
  <c r="D62" i="1"/>
  <c r="E62" i="1" s="1"/>
  <c r="F62" i="1" s="1"/>
  <c r="D63" i="1"/>
  <c r="E63" i="1"/>
  <c r="F63" i="1" s="1"/>
  <c r="D64" i="1"/>
  <c r="E64" i="1" s="1"/>
  <c r="F64" i="1" s="1"/>
  <c r="D16" i="1"/>
  <c r="E16" i="1" s="1"/>
  <c r="F16" i="1" s="1"/>
  <c r="D17" i="1"/>
  <c r="E17" i="1" s="1"/>
  <c r="F17" i="1" s="1"/>
  <c r="D68" i="1"/>
  <c r="E68" i="1" s="1"/>
  <c r="F68" i="1" s="1"/>
  <c r="D69" i="1"/>
  <c r="E69" i="1" s="1"/>
  <c r="F69" i="1" s="1"/>
  <c r="D70" i="1"/>
  <c r="E70" i="1"/>
  <c r="F70" i="1" s="1"/>
  <c r="D71" i="1"/>
  <c r="E71" i="1" s="1"/>
  <c r="F71" i="1" s="1"/>
  <c r="D72" i="1"/>
  <c r="E72" i="1" s="1"/>
  <c r="F72" i="1" s="1"/>
  <c r="D73" i="1"/>
  <c r="E73" i="1" s="1"/>
  <c r="F73" i="1" s="1"/>
  <c r="D74" i="1"/>
  <c r="E74" i="1" s="1"/>
  <c r="F74" i="1" s="1"/>
  <c r="D75" i="1"/>
  <c r="E75" i="1"/>
  <c r="F75" i="1" s="1"/>
  <c r="D76" i="1"/>
  <c r="E76" i="1" s="1"/>
  <c r="F76" i="1" s="1"/>
  <c r="D77" i="1"/>
  <c r="E77" i="1" s="1"/>
  <c r="F77" i="1" s="1"/>
  <c r="D78" i="1"/>
  <c r="E78" i="1" s="1"/>
  <c r="F78" i="1" s="1"/>
  <c r="D79" i="1"/>
  <c r="E79" i="1" s="1"/>
  <c r="F79" i="1" s="1"/>
  <c r="D80" i="1"/>
  <c r="E80" i="1" s="1"/>
  <c r="F80" i="1" s="1"/>
  <c r="D81" i="1"/>
  <c r="E81" i="1" s="1"/>
  <c r="F81" i="1" s="1"/>
  <c r="D82" i="1"/>
  <c r="E82" i="1"/>
  <c r="F82" i="1" s="1"/>
  <c r="D49" i="1"/>
  <c r="E49" i="1" s="1"/>
  <c r="F49" i="1" s="1"/>
  <c r="D50" i="1"/>
  <c r="E50" i="1" s="1"/>
  <c r="F50" i="1" s="1"/>
  <c r="H2" i="2" a="1"/>
  <c r="H2" i="2" s="1"/>
  <c r="E61" i="4" l="1"/>
  <c r="G64" i="3"/>
  <c r="G65" i="3"/>
  <c r="D64" i="3"/>
  <c r="E64" i="3" s="1"/>
  <c r="F64" i="3" s="1"/>
  <c r="D65" i="3"/>
  <c r="E65" i="3" s="1"/>
  <c r="F65" i="3" s="1"/>
  <c r="E62" i="4"/>
  <c r="D63" i="4"/>
  <c r="D64" i="4"/>
  <c r="D61" i="4"/>
  <c r="D62" i="4"/>
  <c r="G105" i="3"/>
  <c r="G106" i="3"/>
  <c r="D105" i="3"/>
  <c r="E105" i="3" s="1"/>
  <c r="F105" i="3" s="1"/>
  <c r="D106" i="3"/>
  <c r="E106" i="3" s="1"/>
  <c r="F106" i="3" s="1"/>
  <c r="D98" i="1"/>
  <c r="E98" i="1" s="1"/>
  <c r="F98" i="1" s="1"/>
  <c r="D99" i="1"/>
  <c r="E99" i="1" s="1"/>
  <c r="F99" i="1" s="1"/>
  <c r="D100" i="1"/>
  <c r="E100" i="1" s="1"/>
  <c r="F100" i="1" s="1"/>
  <c r="D101" i="1"/>
  <c r="E101" i="1" s="1"/>
  <c r="F101" i="1" s="1"/>
  <c r="D98" i="4"/>
  <c r="E98" i="4" s="1"/>
  <c r="D99" i="4"/>
  <c r="E99" i="4" s="1"/>
  <c r="D100" i="4"/>
  <c r="E100" i="4" s="1"/>
  <c r="D101" i="4"/>
  <c r="E101" i="4" s="1"/>
  <c r="E11" i="7"/>
  <c r="G85" i="3" l="1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F90" i="3"/>
  <c r="F98" i="3"/>
  <c r="E90" i="3"/>
  <c r="E98" i="3"/>
  <c r="E102" i="3"/>
  <c r="F102" i="3" s="1"/>
  <c r="D87" i="3"/>
  <c r="E87" i="3" s="1"/>
  <c r="F87" i="3" s="1"/>
  <c r="D88" i="3"/>
  <c r="E88" i="3" s="1"/>
  <c r="F88" i="3" s="1"/>
  <c r="D89" i="3"/>
  <c r="E89" i="3" s="1"/>
  <c r="F89" i="3" s="1"/>
  <c r="D90" i="3"/>
  <c r="D91" i="3"/>
  <c r="E91" i="3" s="1"/>
  <c r="F91" i="3" s="1"/>
  <c r="D92" i="3"/>
  <c r="E92" i="3" s="1"/>
  <c r="F92" i="3" s="1"/>
  <c r="D93" i="3"/>
  <c r="E93" i="3" s="1"/>
  <c r="F93" i="3" s="1"/>
  <c r="D94" i="3"/>
  <c r="E94" i="3" s="1"/>
  <c r="F94" i="3" s="1"/>
  <c r="D95" i="3"/>
  <c r="E95" i="3" s="1"/>
  <c r="F95" i="3" s="1"/>
  <c r="D96" i="3"/>
  <c r="E96" i="3" s="1"/>
  <c r="F96" i="3" s="1"/>
  <c r="D97" i="3"/>
  <c r="E97" i="3" s="1"/>
  <c r="F97" i="3" s="1"/>
  <c r="D98" i="3"/>
  <c r="D99" i="3"/>
  <c r="E99" i="3" s="1"/>
  <c r="F99" i="3" s="1"/>
  <c r="D100" i="3"/>
  <c r="E100" i="3" s="1"/>
  <c r="F100" i="3" s="1"/>
  <c r="D101" i="3"/>
  <c r="E101" i="3" s="1"/>
  <c r="F101" i="3" s="1"/>
  <c r="D102" i="3"/>
  <c r="D103" i="3"/>
  <c r="E103" i="3" s="1"/>
  <c r="F103" i="3" s="1"/>
  <c r="D104" i="3"/>
  <c r="E104" i="3" s="1"/>
  <c r="F104" i="3" s="1"/>
  <c r="D83" i="1"/>
  <c r="E83" i="1" s="1"/>
  <c r="F83" i="1" s="1"/>
  <c r="D84" i="1"/>
  <c r="E84" i="1" s="1"/>
  <c r="F84" i="1" s="1"/>
  <c r="D85" i="1"/>
  <c r="E85" i="1" s="1"/>
  <c r="F85" i="1" s="1"/>
  <c r="D86" i="1"/>
  <c r="E86" i="1" s="1"/>
  <c r="F86" i="1" s="1"/>
  <c r="D87" i="1"/>
  <c r="E87" i="1" s="1"/>
  <c r="F87" i="1" s="1"/>
  <c r="D88" i="1"/>
  <c r="E88" i="1" s="1"/>
  <c r="F88" i="1" s="1"/>
  <c r="D89" i="1"/>
  <c r="E89" i="1" s="1"/>
  <c r="F89" i="1" s="1"/>
  <c r="D90" i="1"/>
  <c r="E90" i="1" s="1"/>
  <c r="F90" i="1" s="1"/>
  <c r="D91" i="1"/>
  <c r="E91" i="1" s="1"/>
  <c r="F91" i="1" s="1"/>
  <c r="D92" i="1"/>
  <c r="E92" i="1" s="1"/>
  <c r="F92" i="1" s="1"/>
  <c r="D93" i="1"/>
  <c r="E93" i="1" s="1"/>
  <c r="F93" i="1" s="1"/>
  <c r="D94" i="1"/>
  <c r="E94" i="1" s="1"/>
  <c r="F94" i="1" s="1"/>
  <c r="D95" i="1"/>
  <c r="E95" i="1" s="1"/>
  <c r="F95" i="1" s="1"/>
  <c r="D96" i="1"/>
  <c r="E96" i="1" s="1"/>
  <c r="F96" i="1" s="1"/>
  <c r="D97" i="1"/>
  <c r="E97" i="1" s="1"/>
  <c r="F97" i="1" s="1"/>
  <c r="E92" i="4"/>
  <c r="D79" i="4"/>
  <c r="E79" i="4" s="1"/>
  <c r="D80" i="4"/>
  <c r="E80" i="4" s="1"/>
  <c r="D81" i="4"/>
  <c r="E81" i="4" s="1"/>
  <c r="D84" i="4"/>
  <c r="E84" i="4" s="1"/>
  <c r="D85" i="4"/>
  <c r="E85" i="4" s="1"/>
  <c r="D86" i="4"/>
  <c r="E86" i="4" s="1"/>
  <c r="D87" i="4"/>
  <c r="E87" i="4" s="1"/>
  <c r="D88" i="4"/>
  <c r="E88" i="4" s="1"/>
  <c r="D89" i="4"/>
  <c r="E89" i="4" s="1"/>
  <c r="D90" i="4"/>
  <c r="E90" i="4" s="1"/>
  <c r="D91" i="4"/>
  <c r="E91" i="4" s="1"/>
  <c r="D92" i="4"/>
  <c r="D93" i="4"/>
  <c r="E93" i="4" s="1"/>
  <c r="D94" i="4"/>
  <c r="E94" i="4" s="1"/>
  <c r="D95" i="4"/>
  <c r="E95" i="4" s="1"/>
  <c r="D96" i="4"/>
  <c r="E96" i="4" s="1"/>
  <c r="D97" i="4"/>
  <c r="E97" i="4" s="1"/>
  <c r="E6" i="13"/>
  <c r="F6" i="13" s="1"/>
  <c r="E7" i="13"/>
  <c r="F7" i="13" s="1"/>
  <c r="E8" i="13"/>
  <c r="F8" i="13" s="1"/>
  <c r="E9" i="13"/>
  <c r="F9" i="13" s="1"/>
  <c r="D3" i="13"/>
  <c r="E3" i="13" s="1"/>
  <c r="F3" i="13" s="1"/>
  <c r="D4" i="13"/>
  <c r="E4" i="13" s="1"/>
  <c r="F4" i="13" s="1"/>
  <c r="D5" i="13"/>
  <c r="D6" i="13"/>
  <c r="D7" i="13"/>
  <c r="D8" i="13"/>
  <c r="D9" i="13"/>
  <c r="D10" i="13"/>
  <c r="E10" i="13" s="1"/>
  <c r="F10" i="13" s="1"/>
  <c r="D11" i="13"/>
  <c r="E11" i="13" s="1"/>
  <c r="F11" i="13" s="1"/>
  <c r="D12" i="13"/>
  <c r="E12" i="13" s="1"/>
  <c r="F12" i="13" s="1"/>
  <c r="D13" i="13"/>
  <c r="E13" i="13" s="1"/>
  <c r="F13" i="13" s="1"/>
  <c r="D14" i="13"/>
  <c r="D2" i="13"/>
  <c r="E2" i="13" s="1"/>
  <c r="F2" i="13" s="1"/>
  <c r="B10" i="11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D69" i="3"/>
  <c r="E69" i="3" s="1"/>
  <c r="F69" i="3" s="1"/>
  <c r="D70" i="3"/>
  <c r="E70" i="3" s="1"/>
  <c r="F70" i="3" s="1"/>
  <c r="D71" i="3"/>
  <c r="E71" i="3" s="1"/>
  <c r="F71" i="3" s="1"/>
  <c r="D72" i="3"/>
  <c r="E72" i="3" s="1"/>
  <c r="F72" i="3" s="1"/>
  <c r="D73" i="3"/>
  <c r="E73" i="3" s="1"/>
  <c r="F73" i="3" s="1"/>
  <c r="D74" i="3"/>
  <c r="E74" i="3" s="1"/>
  <c r="F74" i="3" s="1"/>
  <c r="D75" i="3"/>
  <c r="E75" i="3" s="1"/>
  <c r="F75" i="3" s="1"/>
  <c r="D76" i="3"/>
  <c r="E76" i="3" s="1"/>
  <c r="F76" i="3" s="1"/>
  <c r="D77" i="3"/>
  <c r="E77" i="3" s="1"/>
  <c r="F77" i="3" s="1"/>
  <c r="D78" i="3"/>
  <c r="E78" i="3" s="1"/>
  <c r="F78" i="3" s="1"/>
  <c r="D79" i="3"/>
  <c r="E79" i="3" s="1"/>
  <c r="F79" i="3" s="1"/>
  <c r="D80" i="3"/>
  <c r="E80" i="3" s="1"/>
  <c r="F80" i="3" s="1"/>
  <c r="D81" i="3"/>
  <c r="E81" i="3" s="1"/>
  <c r="F81" i="3" s="1"/>
  <c r="D82" i="3"/>
  <c r="E82" i="3" s="1"/>
  <c r="F82" i="3" s="1"/>
  <c r="D83" i="3"/>
  <c r="E83" i="3" s="1"/>
  <c r="F83" i="3" s="1"/>
  <c r="D84" i="3"/>
  <c r="E84" i="3" s="1"/>
  <c r="F84" i="3" s="1"/>
  <c r="D85" i="3"/>
  <c r="E85" i="3" s="1"/>
  <c r="F85" i="3" s="1"/>
  <c r="D86" i="3"/>
  <c r="E86" i="3" s="1"/>
  <c r="F86" i="3" s="1"/>
  <c r="D66" i="1"/>
  <c r="E66" i="1" s="1"/>
  <c r="F66" i="1" s="1"/>
  <c r="D67" i="1"/>
  <c r="E67" i="1" s="1"/>
  <c r="F67" i="1" s="1"/>
  <c r="E77" i="4"/>
  <c r="D65" i="4"/>
  <c r="E65" i="4" s="1"/>
  <c r="D66" i="4"/>
  <c r="E66" i="4" s="1"/>
  <c r="D67" i="4"/>
  <c r="E67" i="4" s="1"/>
  <c r="D68" i="4"/>
  <c r="E68" i="4" s="1"/>
  <c r="D69" i="4"/>
  <c r="E69" i="4" s="1"/>
  <c r="D70" i="4"/>
  <c r="E70" i="4" s="1"/>
  <c r="D71" i="4"/>
  <c r="E71" i="4" s="1"/>
  <c r="D72" i="4"/>
  <c r="E72" i="4" s="1"/>
  <c r="D73" i="4"/>
  <c r="E73" i="4" s="1"/>
  <c r="D74" i="4"/>
  <c r="E74" i="4" s="1"/>
  <c r="D75" i="4"/>
  <c r="E75" i="4" s="1"/>
  <c r="D76" i="4"/>
  <c r="E76" i="4" s="1"/>
  <c r="D77" i="4"/>
  <c r="D78" i="4"/>
  <c r="E78" i="4" s="1"/>
  <c r="D65" i="1"/>
  <c r="E65" i="1" s="1"/>
  <c r="F65" i="1" s="1"/>
  <c r="D55" i="3"/>
  <c r="E55" i="3" s="1"/>
  <c r="F55" i="3" s="1"/>
  <c r="D56" i="3"/>
  <c r="E56" i="3" s="1"/>
  <c r="F56" i="3" s="1"/>
  <c r="D57" i="3"/>
  <c r="E57" i="3" s="1"/>
  <c r="F57" i="3" s="1"/>
  <c r="D58" i="3"/>
  <c r="E58" i="3" s="1"/>
  <c r="F58" i="3" s="1"/>
  <c r="D59" i="3"/>
  <c r="E59" i="3" s="1"/>
  <c r="F59" i="3" s="1"/>
  <c r="D60" i="3"/>
  <c r="E60" i="3" s="1"/>
  <c r="F60" i="3" s="1"/>
  <c r="D61" i="3"/>
  <c r="E61" i="3" s="1"/>
  <c r="F61" i="3" s="1"/>
  <c r="D62" i="3"/>
  <c r="E62" i="3" s="1"/>
  <c r="F62" i="3" s="1"/>
  <c r="D63" i="3"/>
  <c r="E63" i="3" s="1"/>
  <c r="F63" i="3" s="1"/>
  <c r="D66" i="3"/>
  <c r="E66" i="3" s="1"/>
  <c r="F66" i="3" s="1"/>
  <c r="D67" i="3"/>
  <c r="E67" i="3" s="1"/>
  <c r="F67" i="3" s="1"/>
  <c r="G52" i="3"/>
  <c r="G53" i="3"/>
  <c r="G54" i="3"/>
  <c r="G55" i="3"/>
  <c r="G56" i="3"/>
  <c r="G57" i="3"/>
  <c r="G58" i="3"/>
  <c r="G59" i="3"/>
  <c r="G60" i="3"/>
  <c r="G61" i="3"/>
  <c r="G62" i="3"/>
  <c r="G63" i="3"/>
  <c r="G66" i="3"/>
  <c r="G67" i="3"/>
  <c r="D53" i="3"/>
  <c r="E53" i="3" s="1"/>
  <c r="F53" i="3" s="1"/>
  <c r="D54" i="3"/>
  <c r="E54" i="3" s="1"/>
  <c r="F54" i="3" s="1"/>
  <c r="D68" i="3"/>
  <c r="E68" i="3" s="1"/>
  <c r="F68" i="3" s="1"/>
  <c r="D50" i="4"/>
  <c r="E50" i="4" s="1"/>
  <c r="D51" i="4"/>
  <c r="E51" i="4" s="1"/>
  <c r="D52" i="4"/>
  <c r="E52" i="4" s="1"/>
  <c r="D53" i="4"/>
  <c r="E53" i="4" s="1"/>
  <c r="D54" i="4"/>
  <c r="E54" i="4" s="1"/>
  <c r="D55" i="4"/>
  <c r="E55" i="4" s="1"/>
  <c r="D56" i="4"/>
  <c r="E56" i="4" s="1"/>
  <c r="D57" i="4"/>
  <c r="E57" i="4" s="1"/>
  <c r="D58" i="4"/>
  <c r="E58" i="4" s="1"/>
  <c r="D59" i="4"/>
  <c r="E59" i="4" s="1"/>
  <c r="D60" i="4"/>
  <c r="E60" i="4" s="1"/>
  <c r="E63" i="4"/>
  <c r="E64" i="4"/>
  <c r="H3" i="9" a="1"/>
  <c r="H3" i="9" s="1"/>
  <c r="G3" i="9"/>
  <c r="G4" i="9"/>
  <c r="G5" i="9"/>
  <c r="G6" i="9"/>
  <c r="G7" i="9"/>
  <c r="G8" i="9"/>
  <c r="G9" i="9"/>
  <c r="G10" i="9"/>
  <c r="G11" i="9"/>
  <c r="G12" i="9"/>
  <c r="G13" i="9"/>
  <c r="G14" i="9"/>
  <c r="F3" i="9"/>
  <c r="F4" i="9"/>
  <c r="F5" i="9"/>
  <c r="F6" i="9"/>
  <c r="F7" i="9"/>
  <c r="F8" i="9"/>
  <c r="F9" i="9"/>
  <c r="F10" i="9"/>
  <c r="F11" i="9"/>
  <c r="F12" i="9"/>
  <c r="F13" i="9"/>
  <c r="F14" i="9"/>
  <c r="E3" i="9"/>
  <c r="E4" i="9"/>
  <c r="E5" i="9"/>
  <c r="E6" i="9"/>
  <c r="E7" i="9"/>
  <c r="E8" i="9"/>
  <c r="E9" i="9"/>
  <c r="E10" i="9"/>
  <c r="E11" i="9"/>
  <c r="E12" i="9"/>
  <c r="E13" i="9"/>
  <c r="E14" i="9"/>
  <c r="E2" i="9"/>
  <c r="F2" i="9" s="1"/>
  <c r="G2" i="9" s="1"/>
  <c r="E3" i="7"/>
  <c r="E4" i="7"/>
  <c r="E5" i="7"/>
  <c r="E6" i="7"/>
  <c r="E7" i="7"/>
  <c r="E8" i="7"/>
  <c r="E9" i="7"/>
  <c r="E10" i="7"/>
  <c r="E12" i="7"/>
  <c r="E13" i="7"/>
  <c r="E14" i="7"/>
  <c r="E5" i="13" l="1"/>
  <c r="F5" i="13" s="1"/>
  <c r="E14" i="13"/>
  <c r="F14" i="13" s="1"/>
  <c r="E2" i="7"/>
  <c r="F11" i="7" s="1"/>
  <c r="G11" i="7" s="1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E34" i="3"/>
  <c r="F34" i="3" s="1"/>
  <c r="E36" i="3"/>
  <c r="F36" i="3" s="1"/>
  <c r="D34" i="3"/>
  <c r="D35" i="3"/>
  <c r="E35" i="3" s="1"/>
  <c r="F35" i="3" s="1"/>
  <c r="D36" i="3"/>
  <c r="D37" i="3"/>
  <c r="E37" i="3" s="1"/>
  <c r="F37" i="3" s="1"/>
  <c r="D38" i="3"/>
  <c r="E38" i="3" s="1"/>
  <c r="F38" i="3" s="1"/>
  <c r="D39" i="3"/>
  <c r="E39" i="3" s="1"/>
  <c r="F39" i="3" s="1"/>
  <c r="D40" i="3"/>
  <c r="E40" i="3" s="1"/>
  <c r="F40" i="3" s="1"/>
  <c r="D41" i="3"/>
  <c r="E41" i="3" s="1"/>
  <c r="F41" i="3" s="1"/>
  <c r="D42" i="3"/>
  <c r="E42" i="3" s="1"/>
  <c r="F42" i="3" s="1"/>
  <c r="D43" i="3"/>
  <c r="E43" i="3" s="1"/>
  <c r="F43" i="3" s="1"/>
  <c r="D44" i="3"/>
  <c r="E44" i="3" s="1"/>
  <c r="F44" i="3" s="1"/>
  <c r="D45" i="3"/>
  <c r="E45" i="3" s="1"/>
  <c r="F45" i="3" s="1"/>
  <c r="D46" i="3"/>
  <c r="E46" i="3" s="1"/>
  <c r="F46" i="3" s="1"/>
  <c r="D47" i="3"/>
  <c r="E47" i="3" s="1"/>
  <c r="F47" i="3" s="1"/>
  <c r="D48" i="3"/>
  <c r="E48" i="3" s="1"/>
  <c r="F48" i="3" s="1"/>
  <c r="D49" i="3"/>
  <c r="E49" i="3" s="1"/>
  <c r="F49" i="3" s="1"/>
  <c r="D50" i="3"/>
  <c r="E50" i="3" s="1"/>
  <c r="F50" i="3" s="1"/>
  <c r="D51" i="3"/>
  <c r="E51" i="3" s="1"/>
  <c r="F51" i="3" s="1"/>
  <c r="D52" i="3"/>
  <c r="E52" i="3" s="1"/>
  <c r="F52" i="3" s="1"/>
  <c r="D33" i="1"/>
  <c r="E33" i="1" s="1"/>
  <c r="F33" i="1" s="1"/>
  <c r="D34" i="1"/>
  <c r="E34" i="1" s="1"/>
  <c r="F34" i="1" s="1"/>
  <c r="E36" i="4"/>
  <c r="E48" i="4"/>
  <c r="D49" i="4"/>
  <c r="E49" i="4" s="1"/>
  <c r="D33" i="4"/>
  <c r="E33" i="4" s="1"/>
  <c r="D34" i="4"/>
  <c r="E34" i="4" s="1"/>
  <c r="D35" i="4"/>
  <c r="E35" i="4" s="1"/>
  <c r="D36" i="4"/>
  <c r="D37" i="4"/>
  <c r="E37" i="4" s="1"/>
  <c r="D38" i="4"/>
  <c r="E38" i="4" s="1"/>
  <c r="D39" i="4"/>
  <c r="E39" i="4" s="1"/>
  <c r="D40" i="4"/>
  <c r="E40" i="4" s="1"/>
  <c r="D41" i="4"/>
  <c r="E41" i="4" s="1"/>
  <c r="D42" i="4"/>
  <c r="E42" i="4" s="1"/>
  <c r="D43" i="4"/>
  <c r="E43" i="4" s="1"/>
  <c r="D44" i="4"/>
  <c r="E44" i="4" s="1"/>
  <c r="D45" i="4"/>
  <c r="E45" i="4" s="1"/>
  <c r="D46" i="4"/>
  <c r="E46" i="4" s="1"/>
  <c r="D47" i="4"/>
  <c r="E47" i="4" s="1"/>
  <c r="D48" i="4"/>
  <c r="I4" i="6"/>
  <c r="I5" i="6"/>
  <c r="I6" i="6"/>
  <c r="I7" i="6"/>
  <c r="I8" i="6"/>
  <c r="I10" i="6"/>
  <c r="I11" i="6"/>
  <c r="I12" i="6"/>
  <c r="I13" i="6"/>
  <c r="G4" i="6"/>
  <c r="G5" i="6"/>
  <c r="G6" i="6"/>
  <c r="G7" i="6"/>
  <c r="G8" i="6"/>
  <c r="G10" i="6"/>
  <c r="G11" i="6"/>
  <c r="G12" i="6"/>
  <c r="F4" i="6"/>
  <c r="F5" i="6"/>
  <c r="F6" i="6"/>
  <c r="F7" i="6"/>
  <c r="F8" i="6"/>
  <c r="F9" i="6"/>
  <c r="G9" i="6" s="1"/>
  <c r="I9" i="6" s="1"/>
  <c r="F10" i="6"/>
  <c r="F11" i="6"/>
  <c r="F12" i="6"/>
  <c r="E4" i="6"/>
  <c r="E5" i="6"/>
  <c r="E6" i="6"/>
  <c r="E7" i="6"/>
  <c r="E8" i="6"/>
  <c r="E9" i="6"/>
  <c r="E10" i="6"/>
  <c r="E11" i="6"/>
  <c r="E12" i="6"/>
  <c r="E13" i="6"/>
  <c r="F13" i="6" s="1"/>
  <c r="G13" i="6" s="1"/>
  <c r="E14" i="6"/>
  <c r="F14" i="6" s="1"/>
  <c r="G14" i="6" s="1"/>
  <c r="E3" i="6"/>
  <c r="F3" i="6" s="1"/>
  <c r="G3" i="6" s="1"/>
  <c r="I3" i="6" s="1"/>
  <c r="E2" i="6"/>
  <c r="F2" i="6" s="1"/>
  <c r="G2" i="6" s="1"/>
  <c r="G15" i="3"/>
  <c r="G16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E28" i="3"/>
  <c r="F28" i="3" s="1"/>
  <c r="E29" i="3"/>
  <c r="F29" i="3" s="1"/>
  <c r="D16" i="3"/>
  <c r="D20" i="3"/>
  <c r="E20" i="3" s="1"/>
  <c r="F20" i="3" s="1"/>
  <c r="D21" i="3"/>
  <c r="E21" i="3" s="1"/>
  <c r="F21" i="3" s="1"/>
  <c r="D22" i="3"/>
  <c r="E22" i="3" s="1"/>
  <c r="F22" i="3" s="1"/>
  <c r="D23" i="3"/>
  <c r="E23" i="3" s="1"/>
  <c r="F23" i="3" s="1"/>
  <c r="D24" i="3"/>
  <c r="E24" i="3" s="1"/>
  <c r="F24" i="3" s="1"/>
  <c r="D25" i="3"/>
  <c r="E25" i="3" s="1"/>
  <c r="F25" i="3" s="1"/>
  <c r="D26" i="3"/>
  <c r="E26" i="3" s="1"/>
  <c r="F26" i="3" s="1"/>
  <c r="D27" i="3"/>
  <c r="E27" i="3" s="1"/>
  <c r="F27" i="3" s="1"/>
  <c r="D28" i="3"/>
  <c r="D29" i="3"/>
  <c r="D30" i="3"/>
  <c r="E30" i="3" s="1"/>
  <c r="F30" i="3" s="1"/>
  <c r="D31" i="3"/>
  <c r="E31" i="3" s="1"/>
  <c r="F31" i="3" s="1"/>
  <c r="D32" i="3"/>
  <c r="E32" i="3" s="1"/>
  <c r="F32" i="3" s="1"/>
  <c r="D33" i="3"/>
  <c r="E33" i="3" s="1"/>
  <c r="F33" i="3" s="1"/>
  <c r="D18" i="1"/>
  <c r="E18" i="1" s="1"/>
  <c r="F18" i="1" s="1"/>
  <c r="D19" i="1"/>
  <c r="E19" i="1" s="1"/>
  <c r="F19" i="1" s="1"/>
  <c r="D20" i="1"/>
  <c r="E20" i="1" s="1"/>
  <c r="F20" i="1" s="1"/>
  <c r="D21" i="1"/>
  <c r="E21" i="1" s="1"/>
  <c r="F21" i="1" s="1"/>
  <c r="D22" i="1"/>
  <c r="E22" i="1" s="1"/>
  <c r="F22" i="1" s="1"/>
  <c r="D23" i="1"/>
  <c r="E23" i="1" s="1"/>
  <c r="F23" i="1" s="1"/>
  <c r="D24" i="1"/>
  <c r="E24" i="1" s="1"/>
  <c r="F24" i="1" s="1"/>
  <c r="D25" i="1"/>
  <c r="E25" i="1" s="1"/>
  <c r="F25" i="1" s="1"/>
  <c r="D26" i="1"/>
  <c r="E26" i="1" s="1"/>
  <c r="F26" i="1" s="1"/>
  <c r="D27" i="1"/>
  <c r="E27" i="1" s="1"/>
  <c r="F27" i="1" s="1"/>
  <c r="D28" i="1"/>
  <c r="E28" i="1" s="1"/>
  <c r="F28" i="1" s="1"/>
  <c r="D29" i="1"/>
  <c r="E29" i="1" s="1"/>
  <c r="F29" i="1" s="1"/>
  <c r="D30" i="1"/>
  <c r="E30" i="1" s="1"/>
  <c r="F30" i="1" s="1"/>
  <c r="D31" i="1"/>
  <c r="E31" i="1" s="1"/>
  <c r="F31" i="1" s="1"/>
  <c r="D32" i="1"/>
  <c r="E32" i="1" s="1"/>
  <c r="F32" i="1" s="1"/>
  <c r="D16" i="4"/>
  <c r="E16" i="4" s="1"/>
  <c r="D19" i="4"/>
  <c r="E19" i="4" s="1"/>
  <c r="D20" i="4"/>
  <c r="E20" i="4" s="1"/>
  <c r="D21" i="4"/>
  <c r="E21" i="4" s="1"/>
  <c r="D22" i="4"/>
  <c r="E22" i="4" s="1"/>
  <c r="D23" i="4"/>
  <c r="E23" i="4" s="1"/>
  <c r="D24" i="4"/>
  <c r="E24" i="4" s="1"/>
  <c r="D25" i="4"/>
  <c r="E25" i="4" s="1"/>
  <c r="D26" i="4"/>
  <c r="E26" i="4" s="1"/>
  <c r="D27" i="4"/>
  <c r="E27" i="4" s="1"/>
  <c r="D28" i="4"/>
  <c r="E28" i="4" s="1"/>
  <c r="D29" i="4"/>
  <c r="E29" i="4" s="1"/>
  <c r="D30" i="4"/>
  <c r="E30" i="4" s="1"/>
  <c r="D31" i="4"/>
  <c r="E31" i="4" s="1"/>
  <c r="D32" i="4"/>
  <c r="E32" i="4" s="1"/>
  <c r="D14" i="5"/>
  <c r="E14" i="5" s="1"/>
  <c r="F14" i="5" s="1"/>
  <c r="D13" i="5"/>
  <c r="C3" i="4"/>
  <c r="D3" i="4" s="1"/>
  <c r="E3" i="4" s="1"/>
  <c r="D4" i="5"/>
  <c r="E4" i="5" s="1"/>
  <c r="F4" i="5" s="1"/>
  <c r="D5" i="5"/>
  <c r="E5" i="5" s="1"/>
  <c r="F5" i="5" s="1"/>
  <c r="D6" i="5"/>
  <c r="D7" i="5"/>
  <c r="D8" i="5"/>
  <c r="D9" i="5"/>
  <c r="D10" i="5"/>
  <c r="D11" i="5"/>
  <c r="D12" i="5"/>
  <c r="D3" i="5"/>
  <c r="D2" i="5"/>
  <c r="E2" i="5" s="1"/>
  <c r="F2" i="5" s="1"/>
  <c r="C10" i="4"/>
  <c r="D10" i="4" s="1"/>
  <c r="E10" i="4" s="1"/>
  <c r="C9" i="4"/>
  <c r="D9" i="4" s="1"/>
  <c r="E9" i="4" s="1"/>
  <c r="C8" i="4"/>
  <c r="D8" i="4" s="1"/>
  <c r="E8" i="4" s="1"/>
  <c r="C15" i="4"/>
  <c r="D15" i="4" s="1"/>
  <c r="E15" i="4" s="1"/>
  <c r="C11" i="4"/>
  <c r="D11" i="4" s="1"/>
  <c r="E11" i="4" s="1"/>
  <c r="C2" i="4"/>
  <c r="D2" i="4" s="1"/>
  <c r="E2" i="4" s="1"/>
  <c r="C15" i="3"/>
  <c r="D15" i="3" s="1"/>
  <c r="G14" i="3"/>
  <c r="C14" i="3"/>
  <c r="D14" i="3" s="1"/>
  <c r="G13" i="3"/>
  <c r="C13" i="3"/>
  <c r="D13" i="3" s="1"/>
  <c r="G12" i="3"/>
  <c r="C12" i="3"/>
  <c r="D12" i="3" s="1"/>
  <c r="G11" i="3"/>
  <c r="C11" i="3"/>
  <c r="D11" i="3" s="1"/>
  <c r="G10" i="3"/>
  <c r="C10" i="3"/>
  <c r="D10" i="3" s="1"/>
  <c r="G9" i="3"/>
  <c r="C9" i="3"/>
  <c r="D9" i="3" s="1"/>
  <c r="G8" i="3"/>
  <c r="C8" i="3"/>
  <c r="D8" i="3" s="1"/>
  <c r="G7" i="3"/>
  <c r="C7" i="3"/>
  <c r="D7" i="3" s="1"/>
  <c r="G6" i="3"/>
  <c r="C6" i="3"/>
  <c r="D6" i="3" s="1"/>
  <c r="G5" i="3"/>
  <c r="C5" i="3"/>
  <c r="D5" i="3" s="1"/>
  <c r="G4" i="3"/>
  <c r="C4" i="3"/>
  <c r="D4" i="3" s="1"/>
  <c r="G3" i="3"/>
  <c r="C3" i="3"/>
  <c r="D3" i="3" s="1"/>
  <c r="G2" i="3"/>
  <c r="C2" i="3"/>
  <c r="D2" i="3" s="1"/>
  <c r="E7" i="3" l="1"/>
  <c r="F7" i="3" s="1"/>
  <c r="E13" i="3"/>
  <c r="F13" i="3" s="1"/>
  <c r="E6" i="3"/>
  <c r="F6" i="3" s="1"/>
  <c r="E14" i="3"/>
  <c r="F14" i="3" s="1"/>
  <c r="E2" i="3"/>
  <c r="F2" i="3" s="1"/>
  <c r="E8" i="3"/>
  <c r="F8" i="3" s="1"/>
  <c r="E12" i="3"/>
  <c r="F12" i="3" s="1"/>
  <c r="E3" i="3"/>
  <c r="F3" i="3" s="1"/>
  <c r="E9" i="3"/>
  <c r="F9" i="3" s="1"/>
  <c r="E15" i="3"/>
  <c r="F15" i="3" s="1"/>
  <c r="E4" i="3"/>
  <c r="F4" i="3" s="1"/>
  <c r="E10" i="3"/>
  <c r="F10" i="3" s="1"/>
  <c r="E5" i="3"/>
  <c r="F5" i="3" s="1"/>
  <c r="E11" i="3"/>
  <c r="F11" i="3" s="1"/>
  <c r="E16" i="3"/>
  <c r="F16" i="3" s="1"/>
  <c r="G3" i="13"/>
  <c r="E12" i="5"/>
  <c r="F12" i="5" s="1"/>
  <c r="E7" i="5"/>
  <c r="F7" i="5" s="1"/>
  <c r="E6" i="5"/>
  <c r="F6" i="5" s="1"/>
  <c r="E13" i="5"/>
  <c r="F13" i="5" s="1"/>
  <c r="F2" i="7"/>
  <c r="G2" i="7" s="1"/>
  <c r="F9" i="7"/>
  <c r="G9" i="7" s="1"/>
  <c r="F7" i="7"/>
  <c r="G7" i="7" s="1"/>
  <c r="F14" i="7"/>
  <c r="G14" i="7" s="1"/>
  <c r="F6" i="7"/>
  <c r="G6" i="7" s="1"/>
  <c r="F5" i="7"/>
  <c r="G5" i="7" s="1"/>
  <c r="F3" i="7"/>
  <c r="G3" i="7" s="1"/>
  <c r="H3" i="7" s="1" a="1"/>
  <c r="H3" i="7" s="1"/>
  <c r="F8" i="7"/>
  <c r="G8" i="7" s="1"/>
  <c r="F13" i="7"/>
  <c r="G13" i="7" s="1"/>
  <c r="F10" i="7"/>
  <c r="G10" i="7" s="1"/>
  <c r="F12" i="7"/>
  <c r="G12" i="7" s="1"/>
  <c r="F4" i="7"/>
  <c r="G4" i="7" s="1"/>
  <c r="H13" i="6"/>
  <c r="H14" i="6"/>
  <c r="H15" i="6"/>
  <c r="H4" i="6"/>
  <c r="H5" i="6"/>
  <c r="H6" i="6"/>
  <c r="H7" i="6"/>
  <c r="H8" i="6"/>
  <c r="H9" i="6"/>
  <c r="H10" i="6"/>
  <c r="H11" i="6"/>
  <c r="H12" i="6"/>
  <c r="I14" i="6"/>
  <c r="H3" i="6"/>
  <c r="E11" i="5"/>
  <c r="F11" i="5" s="1"/>
  <c r="E10" i="5"/>
  <c r="F10" i="5" s="1"/>
  <c r="E9" i="5"/>
  <c r="F9" i="5" s="1"/>
  <c r="E8" i="5"/>
  <c r="F8" i="5" s="1"/>
  <c r="E3" i="5"/>
  <c r="F3" i="5" s="1"/>
  <c r="C12" i="4"/>
  <c r="D12" i="4" s="1"/>
  <c r="E12" i="4" s="1"/>
  <c r="C13" i="4"/>
  <c r="D13" i="4" s="1"/>
  <c r="E13" i="4" s="1"/>
  <c r="C4" i="4"/>
  <c r="D4" i="4" s="1"/>
  <c r="E4" i="4" s="1"/>
  <c r="C14" i="4"/>
  <c r="D14" i="4" s="1"/>
  <c r="E14" i="4" s="1"/>
  <c r="C5" i="4"/>
  <c r="D5" i="4" s="1"/>
  <c r="E5" i="4" s="1"/>
  <c r="C6" i="4"/>
  <c r="D6" i="4" s="1"/>
  <c r="E6" i="4" s="1"/>
  <c r="C7" i="4"/>
  <c r="D7" i="4" s="1"/>
  <c r="E7" i="4" s="1"/>
  <c r="E14" i="2"/>
  <c r="E13" i="2"/>
  <c r="E12" i="2"/>
  <c r="E11" i="2"/>
  <c r="E10" i="2"/>
  <c r="E9" i="2"/>
  <c r="E8" i="2"/>
  <c r="E7" i="2"/>
  <c r="E6" i="2"/>
  <c r="E5" i="2"/>
  <c r="E4" i="2"/>
  <c r="E3" i="2"/>
  <c r="E2" i="2"/>
  <c r="F2" i="2" s="1"/>
  <c r="G2" i="2" s="1"/>
  <c r="C15" i="1"/>
  <c r="D15" i="1" s="1"/>
  <c r="E15" i="1" s="1"/>
  <c r="F15" i="1" s="1"/>
  <c r="C14" i="1"/>
  <c r="D14" i="1" s="1"/>
  <c r="E14" i="1" s="1"/>
  <c r="F14" i="1" s="1"/>
  <c r="C13" i="1"/>
  <c r="D13" i="1" s="1"/>
  <c r="E13" i="1" s="1"/>
  <c r="F13" i="1" s="1"/>
  <c r="C12" i="1"/>
  <c r="D12" i="1" s="1"/>
  <c r="E12" i="1" s="1"/>
  <c r="F12" i="1" s="1"/>
  <c r="C11" i="1"/>
  <c r="D11" i="1" s="1"/>
  <c r="E11" i="1" s="1"/>
  <c r="F11" i="1" s="1"/>
  <c r="C10" i="1"/>
  <c r="D10" i="1" s="1"/>
  <c r="E10" i="1" s="1"/>
  <c r="F10" i="1" s="1"/>
  <c r="C9" i="1"/>
  <c r="D9" i="1" s="1"/>
  <c r="E9" i="1" s="1"/>
  <c r="F9" i="1" s="1"/>
  <c r="C8" i="1"/>
  <c r="D8" i="1" s="1"/>
  <c r="E8" i="1" s="1"/>
  <c r="F8" i="1" s="1"/>
  <c r="C7" i="1"/>
  <c r="E7" i="1" s="1"/>
  <c r="F7" i="1" s="1"/>
  <c r="C6" i="1"/>
  <c r="D6" i="1" s="1"/>
  <c r="E6" i="1" s="1"/>
  <c r="F6" i="1" s="1"/>
  <c r="C5" i="1"/>
  <c r="D5" i="1" s="1"/>
  <c r="E5" i="1" s="1"/>
  <c r="F5" i="1" s="1"/>
  <c r="C4" i="1"/>
  <c r="D4" i="1" s="1"/>
  <c r="E4" i="1" s="1"/>
  <c r="F4" i="1" s="1"/>
  <c r="C3" i="1"/>
  <c r="D3" i="1" s="1"/>
  <c r="E3" i="1" s="1"/>
  <c r="F3" i="1" s="1"/>
  <c r="C2" i="1"/>
  <c r="D2" i="1" s="1"/>
  <c r="E2" i="1" s="1"/>
  <c r="F2" i="1" s="1"/>
  <c r="F3" i="2" l="1"/>
  <c r="G3" i="2" s="1"/>
  <c r="F13" i="2"/>
  <c r="G13" i="2" s="1"/>
  <c r="F14" i="2"/>
  <c r="G14" i="2" s="1"/>
  <c r="F4" i="2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11" i="2"/>
  <c r="G11" i="2" s="1"/>
  <c r="F12" i="2"/>
  <c r="G12" i="2" s="1"/>
  <c r="G15" i="13"/>
  <c r="G14" i="13"/>
  <c r="G4" i="13"/>
  <c r="G5" i="13"/>
  <c r="G6" i="13"/>
  <c r="G7" i="13"/>
  <c r="G8" i="13"/>
  <c r="G9" i="13"/>
  <c r="G10" i="13"/>
  <c r="G11" i="13"/>
  <c r="G12" i="13"/>
  <c r="G13" i="13"/>
  <c r="G3" i="5"/>
  <c r="G4" i="5"/>
  <c r="G5" i="5"/>
  <c r="G6" i="5"/>
  <c r="G7" i="5"/>
  <c r="G8" i="5"/>
  <c r="G9" i="5"/>
  <c r="G10" i="5"/>
  <c r="G11" i="5"/>
  <c r="G12" i="5"/>
  <c r="G13" i="5"/>
  <c r="G14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<sst xmlns="http://schemas.openxmlformats.org/spreadsheetml/2006/main" count="110" uniqueCount="32">
  <si>
    <t>Time (min)</t>
  </si>
  <si>
    <t>CO2 (%)</t>
  </si>
  <si>
    <t>Conversion (X)</t>
  </si>
  <si>
    <t>1-X</t>
  </si>
  <si>
    <t>(1-X)1/3</t>
  </si>
  <si>
    <t>Theory</t>
  </si>
  <si>
    <t>W1st</t>
  </si>
  <si>
    <t>CO2%</t>
  </si>
  <si>
    <t>LOI975</t>
  </si>
  <si>
    <t>LOI-free</t>
  </si>
  <si>
    <t>CO2 uptake</t>
  </si>
  <si>
    <t>%</t>
  </si>
  <si>
    <t>P-Woll</t>
  </si>
  <si>
    <t>TGA</t>
  </si>
  <si>
    <t>LN(-ln(1-X))</t>
  </si>
  <si>
    <t>LN(t)</t>
  </si>
  <si>
    <t>1-3 (1-X)2/3+2(1-X)</t>
  </si>
  <si>
    <t>the</t>
  </si>
  <si>
    <t>X</t>
  </si>
  <si>
    <t>60°C</t>
  </si>
  <si>
    <t>x</t>
  </si>
  <si>
    <t>RT</t>
  </si>
  <si>
    <t>45°C</t>
  </si>
  <si>
    <t>Time</t>
  </si>
  <si>
    <t>(-LN(1-X))</t>
  </si>
  <si>
    <t>75C</t>
  </si>
  <si>
    <t>75°C</t>
  </si>
  <si>
    <t>90°C</t>
  </si>
  <si>
    <t>CO2 uptake%</t>
  </si>
  <si>
    <t>Th</t>
  </si>
  <si>
    <t>90°C-Coarse</t>
  </si>
  <si>
    <t>RT(25°C)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</si>
</sst>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2" fontId="0" fillId="0" borderId="0" xfId="0" applyNumberFormat="1"/>
    <xf numFmtId="0" fontId="1" fillId="0" borderId="0" xfId="0" applyFont="1"/>
    <xf numFmtId="0" fontId="0" fillId="0" borderId="0" xfId="0" applyFon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25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'X-t'!$A$2:$A$13</c:f>
              <c:numCache>
                <c:formatCode>General</c:formatCode>
                <c:ptCount val="12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30</c:v>
                </c:pt>
                <c:pt idx="5">
                  <c:v>45</c:v>
                </c:pt>
                <c:pt idx="6">
                  <c:v>60</c:v>
                </c:pt>
                <c:pt idx="7">
                  <c:v>75</c:v>
                </c:pt>
                <c:pt idx="8">
                  <c:v>90</c:v>
                </c:pt>
                <c:pt idx="9">
                  <c:v>120</c:v>
                </c:pt>
                <c:pt idx="10">
                  <c:v>150</c:v>
                </c:pt>
                <c:pt idx="11">
                  <c:v>180</c:v>
                </c:pt>
              </c:numCache>
            </c:numRef>
          </c:xVal>
          <c:yVal>
            <c:numRef>
              <c:f>'X-t'!$B$2:$B$13</c:f>
              <c:numCache>
                <c:formatCode>General</c:formatCode>
                <c:ptCount val="12"/>
                <c:pt idx="0">
                  <c:v>4.3340731600664997E-2</c:v>
                </c:pt>
                <c:pt idx="1">
                  <c:v>5.1269154515533613E-2</c:v>
                </c:pt>
                <c:pt idx="2">
                  <c:v>5.8911505510992647E-2</c:v>
                </c:pt>
                <c:pt idx="3">
                  <c:v>6.1578865680420217E-2</c:v>
                </c:pt>
                <c:pt idx="4">
                  <c:v>6.3950778409620587E-2</c:v>
                </c:pt>
                <c:pt idx="5">
                  <c:v>7.5747898314807785E-2</c:v>
                </c:pt>
                <c:pt idx="6">
                  <c:v>8.6618855264394973E-2</c:v>
                </c:pt>
                <c:pt idx="7">
                  <c:v>9.5741686037876195E-2</c:v>
                </c:pt>
                <c:pt idx="8">
                  <c:v>0.10236948898643203</c:v>
                </c:pt>
                <c:pt idx="9">
                  <c:v>0.10899729193498786</c:v>
                </c:pt>
                <c:pt idx="10">
                  <c:v>0.12417594190941172</c:v>
                </c:pt>
                <c:pt idx="11">
                  <c:v>0.13352130645059651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4E2-41F8-A9A0-9D60F98995B1}"/>
            </c:ext>
          </c:extLst>
        </c:ser>
        <c:ser>
          <c:idx val="1"/>
          <c:order val="1"/>
          <c:tx>
            <c:v>45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'X-t'!$A$2:$A$13</c:f>
              <c:numCache>
                <c:formatCode>General</c:formatCode>
                <c:ptCount val="12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30</c:v>
                </c:pt>
                <c:pt idx="5">
                  <c:v>45</c:v>
                </c:pt>
                <c:pt idx="6">
                  <c:v>60</c:v>
                </c:pt>
                <c:pt idx="7">
                  <c:v>75</c:v>
                </c:pt>
                <c:pt idx="8">
                  <c:v>90</c:v>
                </c:pt>
                <c:pt idx="9">
                  <c:v>120</c:v>
                </c:pt>
                <c:pt idx="10">
                  <c:v>150</c:v>
                </c:pt>
                <c:pt idx="11">
                  <c:v>180</c:v>
                </c:pt>
              </c:numCache>
            </c:numRef>
          </c:xVal>
          <c:yVal>
            <c:numRef>
              <c:f>'X-t'!$C$2:$C$13</c:f>
              <c:numCache>
                <c:formatCode>General</c:formatCode>
                <c:ptCount val="12"/>
                <c:pt idx="0">
                  <c:v>5.6128848095833517E-2</c:v>
                </c:pt>
                <c:pt idx="1">
                  <c:v>7.258276347516579E-2</c:v>
                </c:pt>
                <c:pt idx="2">
                  <c:v>8.9848118047625214E-2</c:v>
                </c:pt>
                <c:pt idx="3">
                  <c:v>0.10110328275392416</c:v>
                </c:pt>
                <c:pt idx="4">
                  <c:v>0.12085729822782108</c:v>
                </c:pt>
                <c:pt idx="5">
                  <c:v>0.15322803176634334</c:v>
                </c:pt>
                <c:pt idx="6">
                  <c:v>0.18561778778497048</c:v>
                </c:pt>
                <c:pt idx="7">
                  <c:v>0.20942142092986551</c:v>
                </c:pt>
                <c:pt idx="8">
                  <c:v>0.23870507018006637</c:v>
                </c:pt>
                <c:pt idx="9">
                  <c:v>0.27558289268199132</c:v>
                </c:pt>
                <c:pt idx="10">
                  <c:v>0.31042428933295818</c:v>
                </c:pt>
                <c:pt idx="11">
                  <c:v>0.33280802841122087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4E2-41F8-A9A0-9D60F98995B1}"/>
            </c:ext>
          </c:extLst>
        </c:ser>
        <c:ser>
          <c:idx val="2"/>
          <c:order val="2"/>
          <c:tx>
            <c:v>60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'X-t'!$A$2:$A$13</c:f>
              <c:numCache>
                <c:formatCode>General</c:formatCode>
                <c:ptCount val="12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30</c:v>
                </c:pt>
                <c:pt idx="5">
                  <c:v>45</c:v>
                </c:pt>
                <c:pt idx="6">
                  <c:v>60</c:v>
                </c:pt>
                <c:pt idx="7">
                  <c:v>75</c:v>
                </c:pt>
                <c:pt idx="8">
                  <c:v>90</c:v>
                </c:pt>
                <c:pt idx="9">
                  <c:v>120</c:v>
                </c:pt>
                <c:pt idx="10">
                  <c:v>150</c:v>
                </c:pt>
                <c:pt idx="11">
                  <c:v>180</c:v>
                </c:pt>
              </c:numCache>
            </c:numRef>
          </c:xVal>
          <c:yVal>
            <c:numRef>
              <c:f>'X-t'!$D$2:$D$13</c:f>
              <c:numCache>
                <c:formatCode>General</c:formatCode>
                <c:ptCount val="12"/>
                <c:pt idx="0">
                  <c:v>5.894221608091723E-2</c:v>
                </c:pt>
                <c:pt idx="1">
                  <c:v>8.3101565964883786E-2</c:v>
                </c:pt>
                <c:pt idx="2">
                  <c:v>0.10148413975359433</c:v>
                </c:pt>
                <c:pt idx="3">
                  <c:v>0.12826097067004291</c:v>
                </c:pt>
                <c:pt idx="4">
                  <c:v>0.16919407884127213</c:v>
                </c:pt>
                <c:pt idx="5">
                  <c:v>0.21634871328374958</c:v>
                </c:pt>
                <c:pt idx="6">
                  <c:v>0.25066555273391805</c:v>
                </c:pt>
                <c:pt idx="7">
                  <c:v>0.28939742344531316</c:v>
                </c:pt>
                <c:pt idx="8">
                  <c:v>0.32095448652405256</c:v>
                </c:pt>
                <c:pt idx="9">
                  <c:v>0.38411698200016953</c:v>
                </c:pt>
                <c:pt idx="10">
                  <c:v>0.42832872556995766</c:v>
                </c:pt>
                <c:pt idx="11">
                  <c:v>0.45423072036590029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4E2-41F8-A9A0-9D60F98995B1}"/>
            </c:ext>
          </c:extLst>
        </c:ser>
        <c:ser>
          <c:idx val="4"/>
          <c:order val="3"/>
          <c:tx>
            <c:v>75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'X-t'!$A$2:$A$13</c:f>
              <c:numCache>
                <c:formatCode>General</c:formatCode>
                <c:ptCount val="12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30</c:v>
                </c:pt>
                <c:pt idx="5">
                  <c:v>45</c:v>
                </c:pt>
                <c:pt idx="6">
                  <c:v>60</c:v>
                </c:pt>
                <c:pt idx="7">
                  <c:v>75</c:v>
                </c:pt>
                <c:pt idx="8">
                  <c:v>90</c:v>
                </c:pt>
                <c:pt idx="9">
                  <c:v>120</c:v>
                </c:pt>
                <c:pt idx="10">
                  <c:v>150</c:v>
                </c:pt>
                <c:pt idx="11">
                  <c:v>180</c:v>
                </c:pt>
              </c:numCache>
            </c:numRef>
          </c:xVal>
          <c:yVal>
            <c:numRef>
              <c:f>'X-t'!$E$2:$E$13</c:f>
              <c:numCache>
                <c:formatCode>General</c:formatCode>
                <c:ptCount val="12"/>
                <c:pt idx="0">
                  <c:v>5.7089783281733766E-2</c:v>
                </c:pt>
                <c:pt idx="1">
                  <c:v>9.5925153162515903E-2</c:v>
                </c:pt>
                <c:pt idx="2">
                  <c:v>0.12842195534573952</c:v>
                </c:pt>
                <c:pt idx="3">
                  <c:v>0.15408959747600967</c:v>
                </c:pt>
                <c:pt idx="4">
                  <c:v>0.20593951416053347</c:v>
                </c:pt>
                <c:pt idx="5">
                  <c:v>0.26184598747340171</c:v>
                </c:pt>
                <c:pt idx="6">
                  <c:v>0.30973665020597202</c:v>
                </c:pt>
                <c:pt idx="7">
                  <c:v>0.3640497857105166</c:v>
                </c:pt>
                <c:pt idx="8">
                  <c:v>0.4084626620111641</c:v>
                </c:pt>
                <c:pt idx="9">
                  <c:v>0.48544711533230062</c:v>
                </c:pt>
                <c:pt idx="10">
                  <c:v>0.5362700775479694</c:v>
                </c:pt>
                <c:pt idx="11">
                  <c:v>0.57377361301965213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FF0-4023-ABA9-791F32C78329}"/>
            </c:ext>
          </c:extLst>
        </c:ser>
        <c:ser>
          <c:idx val="3"/>
          <c:order val="4"/>
          <c:tx>
            <c:v>90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'X-t'!$A$2:$A$13</c:f>
              <c:numCache>
                <c:formatCode>General</c:formatCode>
                <c:ptCount val="12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30</c:v>
                </c:pt>
                <c:pt idx="5">
                  <c:v>45</c:v>
                </c:pt>
                <c:pt idx="6">
                  <c:v>60</c:v>
                </c:pt>
                <c:pt idx="7">
                  <c:v>75</c:v>
                </c:pt>
                <c:pt idx="8">
                  <c:v>90</c:v>
                </c:pt>
                <c:pt idx="9">
                  <c:v>120</c:v>
                </c:pt>
                <c:pt idx="10">
                  <c:v>150</c:v>
                </c:pt>
                <c:pt idx="11">
                  <c:v>180</c:v>
                </c:pt>
              </c:numCache>
            </c:numRef>
          </c:xVal>
          <c:yVal>
            <c:numRef>
              <c:f>'X-t'!$F$2:$F$13</c:f>
              <c:numCache>
                <c:formatCode>General</c:formatCode>
                <c:ptCount val="12"/>
                <c:pt idx="0">
                  <c:v>3.2016782063178616E-2</c:v>
                </c:pt>
                <c:pt idx="1">
                  <c:v>4.5657085360964897E-2</c:v>
                </c:pt>
                <c:pt idx="2">
                  <c:v>8.0521632732638848E-2</c:v>
                </c:pt>
                <c:pt idx="3">
                  <c:v>0.1018337500947185</c:v>
                </c:pt>
                <c:pt idx="4">
                  <c:v>0.15522148988192305</c:v>
                </c:pt>
                <c:pt idx="5">
                  <c:v>0.22648133475135834</c:v>
                </c:pt>
                <c:pt idx="6">
                  <c:v>0.30137465997138652</c:v>
                </c:pt>
                <c:pt idx="7">
                  <c:v>0.34631890492045869</c:v>
                </c:pt>
                <c:pt idx="8">
                  <c:v>0.38931530953145249</c:v>
                </c:pt>
                <c:pt idx="9">
                  <c:v>0.4915289466884718</c:v>
                </c:pt>
                <c:pt idx="10">
                  <c:v>0.56044217735003599</c:v>
                </c:pt>
                <c:pt idx="11">
                  <c:v>0.61882421228385731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24E2-41F8-A9A0-9D60F98995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4386960"/>
        <c:axId val="2124398000"/>
      </c:scatterChart>
      <c:valAx>
        <c:axId val="21243869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4398000"/>
        <c:crosses val="autoZero"/>
        <c:crossBetween val="midCat"/>
      </c:valAx>
      <c:valAx>
        <c:axId val="2124398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X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43869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60°C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SCMsr!$A$37:$A$49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30</c:v>
                </c:pt>
                <c:pt idx="6">
                  <c:v>45</c:v>
                </c:pt>
                <c:pt idx="7">
                  <c:v>60</c:v>
                </c:pt>
                <c:pt idx="8">
                  <c:v>75</c:v>
                </c:pt>
                <c:pt idx="9">
                  <c:v>90</c:v>
                </c:pt>
                <c:pt idx="10">
                  <c:v>120</c:v>
                </c:pt>
                <c:pt idx="11">
                  <c:v>150</c:v>
                </c:pt>
                <c:pt idx="12">
                  <c:v>180</c:v>
                </c:pt>
              </c:numCache>
            </c:numRef>
          </c:xVal>
          <c:yVal>
            <c:numRef>
              <c:f>SCMsr!$F$37:$F$49</c:f>
              <c:numCache>
                <c:formatCode>0.00</c:formatCode>
                <c:ptCount val="13"/>
                <c:pt idx="0">
                  <c:v>0</c:v>
                </c:pt>
                <c:pt idx="1">
                  <c:v>2.004658561059991E-2</c:v>
                </c:pt>
                <c:pt idx="2">
                  <c:v>2.850535661745246E-2</c:v>
                </c:pt>
                <c:pt idx="3">
                  <c:v>3.5041618931355489E-2</c:v>
                </c:pt>
                <c:pt idx="4">
                  <c:v>4.4724080592765891E-2</c:v>
                </c:pt>
                <c:pt idx="5">
                  <c:v>5.9916288895106029E-2</c:v>
                </c:pt>
                <c:pt idx="6">
                  <c:v>7.8049472778991213E-2</c:v>
                </c:pt>
                <c:pt idx="7">
                  <c:v>9.1708536360329163E-2</c:v>
                </c:pt>
                <c:pt idx="8">
                  <c:v>0.10763555258047863</c:v>
                </c:pt>
                <c:pt idx="9">
                  <c:v>0.12104570084144639</c:v>
                </c:pt>
                <c:pt idx="10">
                  <c:v>0.14918969174664565</c:v>
                </c:pt>
                <c:pt idx="11">
                  <c:v>0.17005599911848657</c:v>
                </c:pt>
                <c:pt idx="12">
                  <c:v>0.18278493864717515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5AD-47DE-94C4-BE12214E23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0668656"/>
        <c:axId val="350677776"/>
      </c:scatterChart>
      <c:valAx>
        <c:axId val="350668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0677776"/>
        <c:crosses val="autoZero"/>
        <c:crossBetween val="midCat"/>
      </c:valAx>
      <c:valAx>
        <c:axId val="350677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06686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SCMsr!$A$53:$A$65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30</c:v>
                </c:pt>
                <c:pt idx="6">
                  <c:v>45</c:v>
                </c:pt>
                <c:pt idx="7">
                  <c:v>60</c:v>
                </c:pt>
                <c:pt idx="8">
                  <c:v>75</c:v>
                </c:pt>
                <c:pt idx="9">
                  <c:v>90</c:v>
                </c:pt>
                <c:pt idx="10">
                  <c:v>120</c:v>
                </c:pt>
                <c:pt idx="11">
                  <c:v>150</c:v>
                </c:pt>
                <c:pt idx="12">
                  <c:v>180</c:v>
                </c:pt>
              </c:numCache>
            </c:numRef>
          </c:xVal>
          <c:yVal>
            <c:numRef>
              <c:f>SCMsr!$F$53:$F$65</c:f>
              <c:numCache>
                <c:formatCode>0.00</c:formatCode>
                <c:ptCount val="13"/>
                <c:pt idx="0">
                  <c:v>0</c:v>
                </c:pt>
                <c:pt idx="1">
                  <c:v>1.4660799173291772E-2</c:v>
                </c:pt>
                <c:pt idx="2">
                  <c:v>1.7390390762399899E-2</c:v>
                </c:pt>
                <c:pt idx="3">
                  <c:v>2.0035925762004636E-2</c:v>
                </c:pt>
                <c:pt idx="4">
                  <c:v>2.0962650727411769E-2</c:v>
                </c:pt>
                <c:pt idx="5">
                  <c:v>2.1788204169628678E-2</c:v>
                </c:pt>
                <c:pt idx="6">
                  <c:v>2.5915089866386909E-2</c:v>
                </c:pt>
                <c:pt idx="7">
                  <c:v>2.9749189901787321E-2</c:v>
                </c:pt>
                <c:pt idx="8">
                  <c:v>3.2990285884241022E-2</c:v>
                </c:pt>
                <c:pt idx="9">
                  <c:v>3.1414807104180431E-2</c:v>
                </c:pt>
                <c:pt idx="10">
                  <c:v>3.7738726118794808E-2</c:v>
                </c:pt>
                <c:pt idx="11">
                  <c:v>4.3234242554215263E-2</c:v>
                </c:pt>
                <c:pt idx="12">
                  <c:v>4.664943269572186E-2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381-4DE6-9F65-E7054F4E0B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3755248"/>
        <c:axId val="573767728"/>
      </c:scatterChart>
      <c:valAx>
        <c:axId val="5737552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3767728"/>
        <c:crosses val="autoZero"/>
        <c:crossBetween val="midCat"/>
      </c:valAx>
      <c:valAx>
        <c:axId val="573767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37552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45°C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3083989501312337E-4"/>
                  <c:y val="-5.485637212015164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SCMsr!$A$69:$A$81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30</c:v>
                </c:pt>
                <c:pt idx="6">
                  <c:v>45</c:v>
                </c:pt>
                <c:pt idx="7">
                  <c:v>60</c:v>
                </c:pt>
                <c:pt idx="8">
                  <c:v>75</c:v>
                </c:pt>
                <c:pt idx="9">
                  <c:v>90</c:v>
                </c:pt>
                <c:pt idx="10">
                  <c:v>120</c:v>
                </c:pt>
                <c:pt idx="11">
                  <c:v>150</c:v>
                </c:pt>
                <c:pt idx="12">
                  <c:v>180</c:v>
                </c:pt>
              </c:numCache>
            </c:numRef>
          </c:xVal>
          <c:yVal>
            <c:numRef>
              <c:f>SCMsr!$F$69:$F$81</c:f>
              <c:numCache>
                <c:formatCode>0.000</c:formatCode>
                <c:ptCount val="13"/>
                <c:pt idx="0" formatCode="0.00">
                  <c:v>0</c:v>
                </c:pt>
                <c:pt idx="1">
                  <c:v>1.9071007288042785E-2</c:v>
                </c:pt>
                <c:pt idx="2">
                  <c:v>2.4804427038470189E-2</c:v>
                </c:pt>
                <c:pt idx="3">
                  <c:v>3.0893982008822318E-2</c:v>
                </c:pt>
                <c:pt idx="4">
                  <c:v>3.4905298117506978E-2</c:v>
                </c:pt>
                <c:pt idx="5">
                  <c:v>4.2027317252391727E-2</c:v>
                </c:pt>
                <c:pt idx="6">
                  <c:v>5.3932425957919583E-2</c:v>
                </c:pt>
                <c:pt idx="7">
                  <c:v>6.6152214883992699E-2</c:v>
                </c:pt>
                <c:pt idx="8">
                  <c:v>7.5340830094403954E-2</c:v>
                </c:pt>
                <c:pt idx="9">
                  <c:v>8.6901465375260667E-2</c:v>
                </c:pt>
                <c:pt idx="10">
                  <c:v>0.10188992999465485</c:v>
                </c:pt>
                <c:pt idx="11">
                  <c:v>0.11652556839578776</c:v>
                </c:pt>
                <c:pt idx="12">
                  <c:v>0.12619014744343748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704-4CEE-8C31-5D071AFB2C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9188736"/>
        <c:axId val="1379194496"/>
      </c:scatterChart>
      <c:valAx>
        <c:axId val="137918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9194496"/>
        <c:crosses val="autoZero"/>
        <c:crossBetween val="midCat"/>
      </c:valAx>
      <c:valAx>
        <c:axId val="1379194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91887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75°C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SCMsr!$A$85:$A$97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30</c:v>
                </c:pt>
                <c:pt idx="6">
                  <c:v>45</c:v>
                </c:pt>
                <c:pt idx="7">
                  <c:v>60</c:v>
                </c:pt>
                <c:pt idx="8">
                  <c:v>75</c:v>
                </c:pt>
                <c:pt idx="9">
                  <c:v>90</c:v>
                </c:pt>
                <c:pt idx="10">
                  <c:v>120</c:v>
                </c:pt>
                <c:pt idx="11">
                  <c:v>150</c:v>
                </c:pt>
                <c:pt idx="12">
                  <c:v>180</c:v>
                </c:pt>
              </c:numCache>
            </c:numRef>
          </c:xVal>
          <c:yVal>
            <c:numRef>
              <c:f>SCMsr!$F$85:$F$97</c:f>
              <c:numCache>
                <c:formatCode>0.00</c:formatCode>
                <c:ptCount val="13"/>
                <c:pt idx="0">
                  <c:v>0</c:v>
                </c:pt>
                <c:pt idx="1">
                  <c:v>1.9404007982957827E-2</c:v>
                </c:pt>
                <c:pt idx="2">
                  <c:v>3.3055689943031097E-2</c:v>
                </c:pt>
                <c:pt idx="3">
                  <c:v>4.4782888044078373E-2</c:v>
                </c:pt>
                <c:pt idx="4">
                  <c:v>5.4253400204577806E-2</c:v>
                </c:pt>
                <c:pt idx="5">
                  <c:v>7.3985340992047677E-2</c:v>
                </c:pt>
                <c:pt idx="6">
                  <c:v>9.6248575256968283E-2</c:v>
                </c:pt>
                <c:pt idx="7">
                  <c:v>0.11623200151878943</c:v>
                </c:pt>
                <c:pt idx="8">
                  <c:v>0.14004767963567932</c:v>
                </c:pt>
                <c:pt idx="9">
                  <c:v>0.16055150620007652</c:v>
                </c:pt>
                <c:pt idx="10">
                  <c:v>0.19867257635405111</c:v>
                </c:pt>
                <c:pt idx="11">
                  <c:v>0.22597490747417537</c:v>
                </c:pt>
                <c:pt idx="12">
                  <c:v>0.24743021542147081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642-4093-A2F8-60F3D944FB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52772319"/>
        <c:axId val="1452782399"/>
      </c:scatterChart>
      <c:valAx>
        <c:axId val="14527723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2782399"/>
        <c:crosses val="autoZero"/>
        <c:crossBetween val="midCat"/>
      </c:valAx>
      <c:valAx>
        <c:axId val="14527823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277231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90C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avramin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660564304461947"/>
                  <c:y val="0.1014351851851851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Avrami!$G$3:$G$14</c:f>
              <c:numCache>
                <c:formatCode>0.00</c:formatCode>
                <c:ptCount val="12"/>
                <c:pt idx="0">
                  <c:v>1.6094379124341003</c:v>
                </c:pt>
                <c:pt idx="1">
                  <c:v>2.3025850929940459</c:v>
                </c:pt>
                <c:pt idx="2">
                  <c:v>2.7080502011022101</c:v>
                </c:pt>
                <c:pt idx="3">
                  <c:v>2.9957322735539909</c:v>
                </c:pt>
                <c:pt idx="4">
                  <c:v>3.4011973816621555</c:v>
                </c:pt>
                <c:pt idx="5">
                  <c:v>3.8066624897703196</c:v>
                </c:pt>
                <c:pt idx="6">
                  <c:v>4.0943445622221004</c:v>
                </c:pt>
                <c:pt idx="7">
                  <c:v>4.3174881135363101</c:v>
                </c:pt>
                <c:pt idx="8">
                  <c:v>4.499809670330265</c:v>
                </c:pt>
                <c:pt idx="9">
                  <c:v>4.7874917427820458</c:v>
                </c:pt>
                <c:pt idx="10">
                  <c:v>5.0106352940962555</c:v>
                </c:pt>
                <c:pt idx="11">
                  <c:v>5.1929568508902104</c:v>
                </c:pt>
              </c:numCache>
            </c:numRef>
          </c:xVal>
          <c:yVal>
            <c:numRef>
              <c:f>Avrami!$F$3:$F$14</c:f>
              <c:numCache>
                <c:formatCode>0.00</c:formatCode>
                <c:ptCount val="12"/>
                <c:pt idx="0">
                  <c:v>-3.4252689296904322</c:v>
                </c:pt>
                <c:pt idx="1">
                  <c:v>-3.0633213562469748</c:v>
                </c:pt>
                <c:pt idx="2">
                  <c:v>-2.4775486443398202</c:v>
                </c:pt>
                <c:pt idx="3">
                  <c:v>-2.2311942189727367</c:v>
                </c:pt>
                <c:pt idx="4">
                  <c:v>-1.7797470825825188</c:v>
                </c:pt>
                <c:pt idx="5">
                  <c:v>-1.3594363742030526</c:v>
                </c:pt>
                <c:pt idx="6">
                  <c:v>-1.0254342979154667</c:v>
                </c:pt>
                <c:pt idx="7">
                  <c:v>-0.8553469406357157</c:v>
                </c:pt>
                <c:pt idx="8">
                  <c:v>-0.70689219618852683</c:v>
                </c:pt>
                <c:pt idx="9">
                  <c:v>-0.39104903469924501</c:v>
                </c:pt>
                <c:pt idx="10">
                  <c:v>-0.19603190853320149</c:v>
                </c:pt>
                <c:pt idx="11">
                  <c:v>-3.6151019301890311E-2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304-413B-B841-CA09BB8794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0760495"/>
        <c:axId val="1740764815"/>
      </c:scatterChart>
      <c:valAx>
        <c:axId val="17407604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0764815"/>
        <c:crosses val="autoZero"/>
        <c:crossBetween val="midCat"/>
      </c:valAx>
      <c:valAx>
        <c:axId val="17407648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076049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90°C-Coarse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Avrami!$G$22:$G$33</c:f>
              <c:numCache>
                <c:formatCode>0.00</c:formatCode>
                <c:ptCount val="12"/>
                <c:pt idx="0">
                  <c:v>1.6094379124341003</c:v>
                </c:pt>
                <c:pt idx="1">
                  <c:v>2.3025850929940459</c:v>
                </c:pt>
                <c:pt idx="2">
                  <c:v>2.7080502011022101</c:v>
                </c:pt>
                <c:pt idx="3">
                  <c:v>2.9957322735539909</c:v>
                </c:pt>
                <c:pt idx="4">
                  <c:v>3.4011973816621555</c:v>
                </c:pt>
                <c:pt idx="5">
                  <c:v>3.8066624897703196</c:v>
                </c:pt>
                <c:pt idx="6">
                  <c:v>4.0943445622221004</c:v>
                </c:pt>
                <c:pt idx="7">
                  <c:v>4.3174881135363101</c:v>
                </c:pt>
                <c:pt idx="8">
                  <c:v>4.499809670330265</c:v>
                </c:pt>
                <c:pt idx="9">
                  <c:v>4.7874917427820458</c:v>
                </c:pt>
                <c:pt idx="10">
                  <c:v>5.0106352940962555</c:v>
                </c:pt>
                <c:pt idx="11">
                  <c:v>5.1929568508902104</c:v>
                </c:pt>
              </c:numCache>
            </c:numRef>
          </c:xVal>
          <c:yVal>
            <c:numRef>
              <c:f>Avrami!$F$22:$F$33</c:f>
              <c:numCache>
                <c:formatCode>0.00</c:formatCode>
                <c:ptCount val="12"/>
                <c:pt idx="0">
                  <c:v>-3.6856312904338537</c:v>
                </c:pt>
                <c:pt idx="1">
                  <c:v>-3.0447672259352658</c:v>
                </c:pt>
                <c:pt idx="2">
                  <c:v>-2.6719607594597439</c:v>
                </c:pt>
                <c:pt idx="3">
                  <c:v>-2.5039110852669104</c:v>
                </c:pt>
                <c:pt idx="4">
                  <c:v>-2.2403176151028306</c:v>
                </c:pt>
                <c:pt idx="5">
                  <c:v>-1.8659568789153007</c:v>
                </c:pt>
                <c:pt idx="6">
                  <c:v>-1.7822708483362417</c:v>
                </c:pt>
                <c:pt idx="7">
                  <c:v>-1.3714729040542655</c:v>
                </c:pt>
                <c:pt idx="8">
                  <c:v>-1.1839605536705795</c:v>
                </c:pt>
                <c:pt idx="9">
                  <c:v>-0.85290544929167911</c:v>
                </c:pt>
                <c:pt idx="10">
                  <c:v>-0.61929861646374296</c:v>
                </c:pt>
                <c:pt idx="11">
                  <c:v>-0.45695632068525771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09C-4CE3-B764-72E0E076CC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9299983"/>
        <c:axId val="189317263"/>
      </c:scatterChart>
      <c:valAx>
        <c:axId val="1892999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9317263"/>
        <c:crosses val="autoZero"/>
        <c:crossBetween val="midCat"/>
      </c:valAx>
      <c:valAx>
        <c:axId val="1893172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929998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60°C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Avrami!$G$40:$G$51</c:f>
              <c:numCache>
                <c:formatCode>0.00</c:formatCode>
                <c:ptCount val="12"/>
                <c:pt idx="0">
                  <c:v>1.6094379124341003</c:v>
                </c:pt>
                <c:pt idx="1">
                  <c:v>2.3025850929940459</c:v>
                </c:pt>
                <c:pt idx="2">
                  <c:v>2.7080502011022101</c:v>
                </c:pt>
                <c:pt idx="3">
                  <c:v>2.9957322735539909</c:v>
                </c:pt>
                <c:pt idx="4">
                  <c:v>3.4011973816621555</c:v>
                </c:pt>
                <c:pt idx="5">
                  <c:v>3.8066624897703196</c:v>
                </c:pt>
                <c:pt idx="6">
                  <c:v>4.0943445622221004</c:v>
                </c:pt>
                <c:pt idx="7">
                  <c:v>4.3174881135363101</c:v>
                </c:pt>
                <c:pt idx="8">
                  <c:v>4.499809670330265</c:v>
                </c:pt>
                <c:pt idx="9">
                  <c:v>4.7874917427820458</c:v>
                </c:pt>
                <c:pt idx="10">
                  <c:v>5.0106352940962555</c:v>
                </c:pt>
                <c:pt idx="11">
                  <c:v>5.1929568508902104</c:v>
                </c:pt>
              </c:numCache>
            </c:numRef>
          </c:xVal>
          <c:yVal>
            <c:numRef>
              <c:f>Avrami!$F$40:$F$51</c:f>
              <c:numCache>
                <c:formatCode>0.00</c:formatCode>
                <c:ptCount val="12"/>
                <c:pt idx="0">
                  <c:v>-2.8009761086985532</c:v>
                </c:pt>
                <c:pt idx="1">
                  <c:v>-2.4446260544506484</c:v>
                </c:pt>
                <c:pt idx="2">
                  <c:v>-2.2348243843224704</c:v>
                </c:pt>
                <c:pt idx="3">
                  <c:v>-1.9858406170407339</c:v>
                </c:pt>
                <c:pt idx="4">
                  <c:v>-1.6854604703595941</c:v>
                </c:pt>
                <c:pt idx="5">
                  <c:v>-1.4114433836336138</c:v>
                </c:pt>
                <c:pt idx="6">
                  <c:v>-1.2428180383949035</c:v>
                </c:pt>
                <c:pt idx="7">
                  <c:v>-1.0739919630348167</c:v>
                </c:pt>
                <c:pt idx="8">
                  <c:v>-0.94915715522017152</c:v>
                </c:pt>
                <c:pt idx="9">
                  <c:v>-0.72422876863699903</c:v>
                </c:pt>
                <c:pt idx="10">
                  <c:v>-0.58126391820355017</c:v>
                </c:pt>
                <c:pt idx="11">
                  <c:v>-0.50160335109145748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A74-4E0B-B539-567578D51E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0649456"/>
        <c:axId val="350670576"/>
      </c:scatterChart>
      <c:valAx>
        <c:axId val="3506494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0670576"/>
        <c:crosses val="autoZero"/>
        <c:crossBetween val="midCat"/>
      </c:valAx>
      <c:valAx>
        <c:axId val="350670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06494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Avrami!$G$56:$G$67</c:f>
              <c:numCache>
                <c:formatCode>0.00</c:formatCode>
                <c:ptCount val="12"/>
                <c:pt idx="0">
                  <c:v>1.6094379124341003</c:v>
                </c:pt>
                <c:pt idx="1">
                  <c:v>2.3025850929940459</c:v>
                </c:pt>
                <c:pt idx="2">
                  <c:v>2.7080502011022101</c:v>
                </c:pt>
                <c:pt idx="3">
                  <c:v>2.9957322735539909</c:v>
                </c:pt>
                <c:pt idx="4">
                  <c:v>3.4011973816621555</c:v>
                </c:pt>
                <c:pt idx="5">
                  <c:v>3.8066624897703196</c:v>
                </c:pt>
                <c:pt idx="6">
                  <c:v>4.0943445622221004</c:v>
                </c:pt>
                <c:pt idx="7">
                  <c:v>4.3174881135363101</c:v>
                </c:pt>
                <c:pt idx="8">
                  <c:v>4.499809670330265</c:v>
                </c:pt>
                <c:pt idx="9">
                  <c:v>4.7874917427820458</c:v>
                </c:pt>
                <c:pt idx="10">
                  <c:v>5.0106352940962555</c:v>
                </c:pt>
                <c:pt idx="11">
                  <c:v>5.1929568508902104</c:v>
                </c:pt>
              </c:numCache>
            </c:numRef>
          </c:xVal>
          <c:yVal>
            <c:numRef>
              <c:f>Avrami!$F$56:$F$67</c:f>
              <c:numCache>
                <c:formatCode>0.00</c:formatCode>
                <c:ptCount val="12"/>
                <c:pt idx="0">
                  <c:v>-3.1165902049537015</c:v>
                </c:pt>
                <c:pt idx="1">
                  <c:v>-2.9444663254534147</c:v>
                </c:pt>
                <c:pt idx="2">
                  <c:v>-2.8015134245313691</c:v>
                </c:pt>
                <c:pt idx="3">
                  <c:v>-2.7558266304464429</c:v>
                </c:pt>
                <c:pt idx="4">
                  <c:v>-2.7167799438985587</c:v>
                </c:pt>
                <c:pt idx="5">
                  <c:v>-2.5412178953913549</c:v>
                </c:pt>
                <c:pt idx="6">
                  <c:v>-2.4012787550607877</c:v>
                </c:pt>
                <c:pt idx="7">
                  <c:v>-2.2962033608919907</c:v>
                </c:pt>
                <c:pt idx="8">
                  <c:v>-2.3459466767429742</c:v>
                </c:pt>
                <c:pt idx="9">
                  <c:v>-2.159283230827898</c:v>
                </c:pt>
                <c:pt idx="10">
                  <c:v>-2.0204932029362714</c:v>
                </c:pt>
                <c:pt idx="11">
                  <c:v>-1.9426910214461603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571-4694-9C10-688CA6BA7F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3768208"/>
        <c:axId val="573772048"/>
      </c:scatterChart>
      <c:valAx>
        <c:axId val="5737682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3772048"/>
        <c:crosses val="autoZero"/>
        <c:crossBetween val="midCat"/>
      </c:valAx>
      <c:valAx>
        <c:axId val="573772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37682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45°C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Avrami!$G$74:$G$85</c:f>
              <c:numCache>
                <c:formatCode>0.00</c:formatCode>
                <c:ptCount val="12"/>
                <c:pt idx="0">
                  <c:v>1.6094379124341003</c:v>
                </c:pt>
                <c:pt idx="1">
                  <c:v>2.3025850929940459</c:v>
                </c:pt>
                <c:pt idx="2">
                  <c:v>2.7080502011022101</c:v>
                </c:pt>
                <c:pt idx="3">
                  <c:v>2.9957322735539909</c:v>
                </c:pt>
                <c:pt idx="4">
                  <c:v>3.4011973816621555</c:v>
                </c:pt>
                <c:pt idx="5">
                  <c:v>3.8066624897703196</c:v>
                </c:pt>
                <c:pt idx="6">
                  <c:v>4.0943445622221004</c:v>
                </c:pt>
                <c:pt idx="7">
                  <c:v>4.3174881135363101</c:v>
                </c:pt>
                <c:pt idx="8">
                  <c:v>4.499809670330265</c:v>
                </c:pt>
                <c:pt idx="9">
                  <c:v>4.7874917427820458</c:v>
                </c:pt>
                <c:pt idx="10">
                  <c:v>5.0106352940962555</c:v>
                </c:pt>
                <c:pt idx="11">
                  <c:v>5.1929568508902104</c:v>
                </c:pt>
              </c:numCache>
            </c:numRef>
          </c:xVal>
          <c:yVal>
            <c:numRef>
              <c:f>Avrami!$F$74:$F$85</c:f>
              <c:numCache>
                <c:formatCode>0.00</c:formatCode>
                <c:ptCount val="12"/>
                <c:pt idx="0">
                  <c:v>-2.851361597648598</c:v>
                </c:pt>
                <c:pt idx="1">
                  <c:v>-2.5855885095871991</c:v>
                </c:pt>
                <c:pt idx="2">
                  <c:v>-2.3629319829987843</c:v>
                </c:pt>
                <c:pt idx="3">
                  <c:v>-2.2387924370323078</c:v>
                </c:pt>
                <c:pt idx="4">
                  <c:v>-2.0494319759196111</c:v>
                </c:pt>
                <c:pt idx="5">
                  <c:v>-1.793818526983076</c:v>
                </c:pt>
                <c:pt idx="6">
                  <c:v>-1.5831588759182371</c:v>
                </c:pt>
                <c:pt idx="7">
                  <c:v>-1.4482113699179597</c:v>
                </c:pt>
                <c:pt idx="8">
                  <c:v>-1.2992567023131107</c:v>
                </c:pt>
                <c:pt idx="9">
                  <c:v>-1.1319996840406912</c:v>
                </c:pt>
                <c:pt idx="10">
                  <c:v>-0.9897252853540357</c:v>
                </c:pt>
                <c:pt idx="11">
                  <c:v>-0.90466492175616253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CD2-4E2F-AC10-E425873A20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9617360"/>
        <c:axId val="809620720"/>
      </c:scatterChart>
      <c:valAx>
        <c:axId val="8096173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9620720"/>
        <c:crosses val="autoZero"/>
        <c:crossBetween val="midCat"/>
      </c:valAx>
      <c:valAx>
        <c:axId val="809620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96173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75°C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4216119860017499"/>
                  <c:y val="9.217592592592592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Avrami!$G$93:$G$104</c:f>
              <c:numCache>
                <c:formatCode>0.00</c:formatCode>
                <c:ptCount val="12"/>
                <c:pt idx="0">
                  <c:v>1.6094379124341003</c:v>
                </c:pt>
                <c:pt idx="1">
                  <c:v>2.3025850929940459</c:v>
                </c:pt>
                <c:pt idx="2">
                  <c:v>2.7080502011022101</c:v>
                </c:pt>
                <c:pt idx="3">
                  <c:v>2.9957322735539909</c:v>
                </c:pt>
                <c:pt idx="4">
                  <c:v>3.4011973816621555</c:v>
                </c:pt>
                <c:pt idx="5">
                  <c:v>3.8066624897703196</c:v>
                </c:pt>
                <c:pt idx="6">
                  <c:v>4.0943445622221004</c:v>
                </c:pt>
                <c:pt idx="7">
                  <c:v>4.3174881135363101</c:v>
                </c:pt>
                <c:pt idx="8">
                  <c:v>4.499809670330265</c:v>
                </c:pt>
                <c:pt idx="9">
                  <c:v>4.7874917427820458</c:v>
                </c:pt>
                <c:pt idx="10">
                  <c:v>5.0106352940962555</c:v>
                </c:pt>
                <c:pt idx="11">
                  <c:v>5.1929568508902104</c:v>
                </c:pt>
              </c:numCache>
            </c:numRef>
          </c:xVal>
          <c:yVal>
            <c:numRef>
              <c:f>Avrami!$F$93:$F$104</c:f>
              <c:numCache>
                <c:formatCode>0.00</c:formatCode>
                <c:ptCount val="12"/>
                <c:pt idx="0">
                  <c:v>-2.8338819780190425</c:v>
                </c:pt>
                <c:pt idx="1">
                  <c:v>-2.2941891691792144</c:v>
                </c:pt>
                <c:pt idx="2">
                  <c:v>-1.9844960397614491</c:v>
                </c:pt>
                <c:pt idx="3">
                  <c:v>-1.7877166594085172</c:v>
                </c:pt>
                <c:pt idx="4">
                  <c:v>-1.4670895698629658</c:v>
                </c:pt>
                <c:pt idx="5">
                  <c:v>-1.1920350533520547</c:v>
                </c:pt>
                <c:pt idx="6">
                  <c:v>-0.99241048982359881</c:v>
                </c:pt>
                <c:pt idx="7">
                  <c:v>-0.7926692219382846</c:v>
                </c:pt>
                <c:pt idx="8">
                  <c:v>-0.64429897366651845</c:v>
                </c:pt>
                <c:pt idx="9">
                  <c:v>-0.40878520274690067</c:v>
                </c:pt>
                <c:pt idx="10">
                  <c:v>-0.26337592815449506</c:v>
                </c:pt>
                <c:pt idx="11">
                  <c:v>-0.15924822639809544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C9-4809-BB23-43945AE17A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52783839"/>
        <c:axId val="1452778559"/>
      </c:scatterChart>
      <c:valAx>
        <c:axId val="14527838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2778559"/>
        <c:crosses val="autoZero"/>
        <c:crossBetween val="midCat"/>
      </c:valAx>
      <c:valAx>
        <c:axId val="14527785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27838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90°C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SCMd!$A$2:$A$14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30</c:v>
                </c:pt>
                <c:pt idx="6">
                  <c:v>45</c:v>
                </c:pt>
                <c:pt idx="7">
                  <c:v>60</c:v>
                </c:pt>
                <c:pt idx="8">
                  <c:v>75</c:v>
                </c:pt>
                <c:pt idx="9">
                  <c:v>90</c:v>
                </c:pt>
                <c:pt idx="10">
                  <c:v>120</c:v>
                </c:pt>
                <c:pt idx="11">
                  <c:v>150</c:v>
                </c:pt>
                <c:pt idx="12">
                  <c:v>180</c:v>
                </c:pt>
              </c:numCache>
            </c:numRef>
          </c:xVal>
          <c:yVal>
            <c:numRef>
              <c:f>SCMd!$E$2:$E$14</c:f>
              <c:numCache>
                <c:formatCode>0.00</c:formatCode>
                <c:ptCount val="13"/>
                <c:pt idx="0">
                  <c:v>0</c:v>
                </c:pt>
                <c:pt idx="1">
                  <c:v>3.4664639690284993E-4</c:v>
                </c:pt>
                <c:pt idx="2">
                  <c:v>7.0934388721544117E-4</c:v>
                </c:pt>
                <c:pt idx="3">
                  <c:v>2.2424298385819164E-3</c:v>
                </c:pt>
                <c:pt idx="4">
                  <c:v>3.6231274949061198E-3</c:v>
                </c:pt>
                <c:pt idx="5">
                  <c:v>8.6413096690289848E-3</c:v>
                </c:pt>
                <c:pt idx="6">
                  <c:v>1.9087485162724072E-2</c:v>
                </c:pt>
                <c:pt idx="7">
                  <c:v>3.5227561226279569E-2</c:v>
                </c:pt>
                <c:pt idx="8">
                  <c:v>4.7760601441497297E-2</c:v>
                </c:pt>
                <c:pt idx="9">
                  <c:v>6.1971803619151444E-2</c:v>
                </c:pt>
                <c:pt idx="10">
                  <c:v>0.10577463917088803</c:v>
                </c:pt>
                <c:pt idx="11">
                  <c:v>0.14478487108903293</c:v>
                </c:pt>
                <c:pt idx="12">
                  <c:v>0.18520717254920371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5A5-4EEF-8D85-4CDD51EA42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6115712"/>
        <c:axId val="1146116192"/>
      </c:scatterChart>
      <c:valAx>
        <c:axId val="11461157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6116192"/>
        <c:crosses val="autoZero"/>
        <c:crossBetween val="midCat"/>
      </c:valAx>
      <c:valAx>
        <c:axId val="1146116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61157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90°C-Coarse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SCMd!$A$20:$A$32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30</c:v>
                </c:pt>
                <c:pt idx="6">
                  <c:v>45</c:v>
                </c:pt>
                <c:pt idx="7">
                  <c:v>60</c:v>
                </c:pt>
                <c:pt idx="8">
                  <c:v>75</c:v>
                </c:pt>
                <c:pt idx="9">
                  <c:v>90</c:v>
                </c:pt>
                <c:pt idx="10">
                  <c:v>120</c:v>
                </c:pt>
                <c:pt idx="11">
                  <c:v>150</c:v>
                </c:pt>
                <c:pt idx="12">
                  <c:v>180</c:v>
                </c:pt>
              </c:numCache>
            </c:numRef>
          </c:xVal>
          <c:yVal>
            <c:numRef>
              <c:f>SCMd!$E$20:$E$32</c:f>
              <c:numCache>
                <c:formatCode>0.00</c:formatCode>
                <c:ptCount val="13"/>
                <c:pt idx="0">
                  <c:v>0</c:v>
                </c:pt>
                <c:pt idx="1">
                  <c:v>2.0679236269893764E-4</c:v>
                </c:pt>
                <c:pt idx="2">
                  <c:v>7.3580437014508782E-4</c:v>
                </c:pt>
                <c:pt idx="3">
                  <c:v>1.5325403760999556E-3</c:v>
                </c:pt>
                <c:pt idx="4">
                  <c:v>2.1298269606855325E-3</c:v>
                </c:pt>
                <c:pt idx="5">
                  <c:v>3.559528797325795E-3</c:v>
                </c:pt>
                <c:pt idx="6">
                  <c:v>7.3285459452592239E-3</c:v>
                </c:pt>
                <c:pt idx="7">
                  <c:v>8.5998066332086953E-3</c:v>
                </c:pt>
                <c:pt idx="8">
                  <c:v>1.8664673751463079E-2</c:v>
                </c:pt>
                <c:pt idx="9">
                  <c:v>2.6396271795181114E-2</c:v>
                </c:pt>
                <c:pt idx="10">
                  <c:v>4.7967612790679404E-2</c:v>
                </c:pt>
                <c:pt idx="11">
                  <c:v>7.2082130949930878E-2</c:v>
                </c:pt>
                <c:pt idx="12">
                  <c:v>9.4842615861543411E-2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E28-416B-B392-50C43ACE8A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06114127"/>
        <c:axId val="1706105007"/>
      </c:scatterChart>
      <c:valAx>
        <c:axId val="17061141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6105007"/>
        <c:crosses val="autoZero"/>
        <c:crossBetween val="midCat"/>
      </c:valAx>
      <c:valAx>
        <c:axId val="1706105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611412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60°C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SCMd!$A$37:$A$49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30</c:v>
                </c:pt>
                <c:pt idx="6">
                  <c:v>45</c:v>
                </c:pt>
                <c:pt idx="7">
                  <c:v>60</c:v>
                </c:pt>
                <c:pt idx="8">
                  <c:v>75</c:v>
                </c:pt>
                <c:pt idx="9">
                  <c:v>90</c:v>
                </c:pt>
                <c:pt idx="10">
                  <c:v>120</c:v>
                </c:pt>
                <c:pt idx="11">
                  <c:v>150</c:v>
                </c:pt>
                <c:pt idx="12">
                  <c:v>180</c:v>
                </c:pt>
              </c:numCache>
            </c:numRef>
          </c:xVal>
          <c:yVal>
            <c:numRef>
              <c:f>SCMd!$E$37:$E$49</c:f>
              <c:numCache>
                <c:formatCode>0.00</c:formatCode>
                <c:ptCount val="13"/>
                <c:pt idx="0">
                  <c:v>0</c:v>
                </c:pt>
                <c:pt idx="1">
                  <c:v>1.1894847178357537E-3</c:v>
                </c:pt>
                <c:pt idx="2">
                  <c:v>2.3913417072825016E-3</c:v>
                </c:pt>
                <c:pt idx="3">
                  <c:v>3.5976889089526232E-3</c:v>
                </c:pt>
                <c:pt idx="4">
                  <c:v>5.8218120619046854E-3</c:v>
                </c:pt>
                <c:pt idx="5">
                  <c:v>1.0339690663206946E-2</c:v>
                </c:pt>
                <c:pt idx="6">
                  <c:v>1.7324249503212652E-2</c:v>
                </c:pt>
                <c:pt idx="7">
                  <c:v>2.368874577007718E-2</c:v>
                </c:pt>
                <c:pt idx="8">
                  <c:v>3.2262232054330653E-2</c:v>
                </c:pt>
                <c:pt idx="9">
                  <c:v>4.0409046923982395E-2</c:v>
                </c:pt>
                <c:pt idx="10">
                  <c:v>6.0131494109156858E-2</c:v>
                </c:pt>
                <c:pt idx="11">
                  <c:v>7.6921415062443987E-2</c:v>
                </c:pt>
                <c:pt idx="12">
                  <c:v>8.8017189762495951E-2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672-404A-8423-C54CAEEA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9189216"/>
        <c:axId val="1379185856"/>
      </c:scatterChart>
      <c:valAx>
        <c:axId val="1379189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9185856"/>
        <c:crosses val="autoZero"/>
        <c:crossBetween val="midCat"/>
      </c:valAx>
      <c:valAx>
        <c:axId val="1379185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91892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SCMd!$A$52:$A$64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30</c:v>
                </c:pt>
                <c:pt idx="6">
                  <c:v>45</c:v>
                </c:pt>
                <c:pt idx="7">
                  <c:v>60</c:v>
                </c:pt>
                <c:pt idx="8">
                  <c:v>75</c:v>
                </c:pt>
                <c:pt idx="9">
                  <c:v>90</c:v>
                </c:pt>
                <c:pt idx="10">
                  <c:v>120</c:v>
                </c:pt>
                <c:pt idx="11">
                  <c:v>150</c:v>
                </c:pt>
                <c:pt idx="12">
                  <c:v>180</c:v>
                </c:pt>
              </c:numCache>
            </c:numRef>
          </c:xVal>
          <c:yVal>
            <c:numRef>
              <c:f>SCMd!$E$52:$E$64</c:f>
              <c:numCache>
                <c:formatCode>0.000</c:formatCode>
                <c:ptCount val="13"/>
                <c:pt idx="0" formatCode="0.00">
                  <c:v>0</c:v>
                </c:pt>
                <c:pt idx="1">
                  <c:v>6.3851474122178509E-4</c:v>
                </c:pt>
                <c:pt idx="2">
                  <c:v>8.9675847072512305E-4</c:v>
                </c:pt>
                <c:pt idx="3">
                  <c:v>1.1882285866209319E-3</c:v>
                </c:pt>
                <c:pt idx="4">
                  <c:v>1.2998748270718341E-3</c:v>
                </c:pt>
                <c:pt idx="5">
                  <c:v>1.4034906757183219E-3</c:v>
                </c:pt>
                <c:pt idx="6">
                  <c:v>1.979966920356846E-3</c:v>
                </c:pt>
                <c:pt idx="7">
                  <c:v>2.6023859824961804E-3</c:v>
                </c:pt>
                <c:pt idx="8">
                  <c:v>3.1932663415217277E-3</c:v>
                </c:pt>
                <c:pt idx="9">
                  <c:v>2.8986643915906996E-3</c:v>
                </c:pt>
                <c:pt idx="10">
                  <c:v>4.1651384955849746E-3</c:v>
                </c:pt>
                <c:pt idx="11">
                  <c:v>5.4459723187578746E-3</c:v>
                </c:pt>
                <c:pt idx="12">
                  <c:v>6.325474560640032E-3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FF0-4F4C-B93E-9D3F968A1B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2085872"/>
        <c:axId val="1832090672"/>
      </c:scatterChart>
      <c:valAx>
        <c:axId val="1832085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2090672"/>
        <c:crosses val="autoZero"/>
        <c:crossBetween val="midCat"/>
      </c:valAx>
      <c:valAx>
        <c:axId val="1832090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2085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45°C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SCMd!$A$66:$A$78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30</c:v>
                </c:pt>
                <c:pt idx="6">
                  <c:v>45</c:v>
                </c:pt>
                <c:pt idx="7">
                  <c:v>60</c:v>
                </c:pt>
                <c:pt idx="8">
                  <c:v>75</c:v>
                </c:pt>
                <c:pt idx="9">
                  <c:v>90</c:v>
                </c:pt>
                <c:pt idx="10">
                  <c:v>120</c:v>
                </c:pt>
                <c:pt idx="11">
                  <c:v>150</c:v>
                </c:pt>
                <c:pt idx="12">
                  <c:v>180</c:v>
                </c:pt>
              </c:numCache>
            </c:numRef>
          </c:xVal>
          <c:yVal>
            <c:numRef>
              <c:f>SCMd!$E$66:$E$78</c:f>
              <c:numCache>
                <c:formatCode>0.00</c:formatCode>
                <c:ptCount val="13"/>
                <c:pt idx="0">
                  <c:v>0</c:v>
                </c:pt>
                <c:pt idx="1">
                  <c:v>1.0772375796479494E-3</c:v>
                </c:pt>
                <c:pt idx="2">
                  <c:v>1.8152564783691094E-3</c:v>
                </c:pt>
                <c:pt idx="3">
                  <c:v>2.8043415845990793E-3</c:v>
                </c:pt>
                <c:pt idx="4">
                  <c:v>3.5700836871774833E-3</c:v>
                </c:pt>
                <c:pt idx="5">
                  <c:v>5.1504208724089118E-3</c:v>
                </c:pt>
                <c:pt idx="6">
                  <c:v>8.4123725057112519E-3</c:v>
                </c:pt>
                <c:pt idx="7">
                  <c:v>1.2549367131841294E-2</c:v>
                </c:pt>
                <c:pt idx="8">
                  <c:v>1.6173416668751273E-2</c:v>
                </c:pt>
                <c:pt idx="9">
                  <c:v>2.1343057838328239E-2</c:v>
                </c:pt>
                <c:pt idx="10">
                  <c:v>2.90291211009992E-2</c:v>
                </c:pt>
                <c:pt idx="11">
                  <c:v>3.7570207438926362E-2</c:v>
                </c:pt>
                <c:pt idx="12">
                  <c:v>4.3752967902793483E-2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4C-49F5-808B-7D863BE2A3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3815232"/>
        <c:axId val="1353817152"/>
      </c:scatterChart>
      <c:valAx>
        <c:axId val="1353815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3817152"/>
        <c:crosses val="autoZero"/>
        <c:crossBetween val="midCat"/>
      </c:valAx>
      <c:valAx>
        <c:axId val="1353817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38152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75°C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SCMd!$A$85:$A$97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30</c:v>
                </c:pt>
                <c:pt idx="6">
                  <c:v>45</c:v>
                </c:pt>
                <c:pt idx="7">
                  <c:v>60</c:v>
                </c:pt>
                <c:pt idx="8">
                  <c:v>75</c:v>
                </c:pt>
                <c:pt idx="9">
                  <c:v>90</c:v>
                </c:pt>
                <c:pt idx="10">
                  <c:v>120</c:v>
                </c:pt>
                <c:pt idx="11">
                  <c:v>150</c:v>
                </c:pt>
                <c:pt idx="12">
                  <c:v>180</c:v>
                </c:pt>
              </c:numCache>
            </c:numRef>
          </c:xVal>
          <c:yVal>
            <c:numRef>
              <c:f>SCMd!$E$85:$E$97</c:f>
              <c:numCache>
                <c:formatCode>0.00</c:formatCode>
                <c:ptCount val="13"/>
                <c:pt idx="0">
                  <c:v>0</c:v>
                </c:pt>
                <c:pt idx="1">
                  <c:v>1.1149347568710777E-3</c:v>
                </c:pt>
                <c:pt idx="2">
                  <c:v>3.2057974203250073E-3</c:v>
                </c:pt>
                <c:pt idx="3">
                  <c:v>5.8368963882857727E-3</c:v>
                </c:pt>
                <c:pt idx="4">
                  <c:v>8.5109119741733075E-3</c:v>
                </c:pt>
                <c:pt idx="5">
                  <c:v>1.5611525586090691E-2</c:v>
                </c:pt>
                <c:pt idx="6">
                  <c:v>2.600811187801777E-2</c:v>
                </c:pt>
                <c:pt idx="7">
                  <c:v>3.7389074169601688E-2</c:v>
                </c:pt>
                <c:pt idx="8">
                  <c:v>5.3346448679029157E-2</c:v>
                </c:pt>
                <c:pt idx="9">
                  <c:v>6.9053354748791262E-2</c:v>
                </c:pt>
                <c:pt idx="10">
                  <c:v>0.10272884967423668</c:v>
                </c:pt>
                <c:pt idx="11">
                  <c:v>0.13011531332522708</c:v>
                </c:pt>
                <c:pt idx="12">
                  <c:v>0.15336893197897439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746-4173-9FCF-9B37064157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4812591"/>
        <c:axId val="1414805391"/>
      </c:scatterChart>
      <c:valAx>
        <c:axId val="14148125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4805391"/>
        <c:crosses val="autoZero"/>
        <c:crossBetween val="midCat"/>
      </c:valAx>
      <c:valAx>
        <c:axId val="14148053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481259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90°C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SCMsr!$A$3:$A$14</c:f>
              <c:numCache>
                <c:formatCode>General</c:formatCode>
                <c:ptCount val="12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30</c:v>
                </c:pt>
                <c:pt idx="5">
                  <c:v>45</c:v>
                </c:pt>
                <c:pt idx="6">
                  <c:v>60</c:v>
                </c:pt>
                <c:pt idx="7">
                  <c:v>75</c:v>
                </c:pt>
                <c:pt idx="8">
                  <c:v>90</c:v>
                </c:pt>
                <c:pt idx="9">
                  <c:v>120</c:v>
                </c:pt>
                <c:pt idx="10">
                  <c:v>150</c:v>
                </c:pt>
                <c:pt idx="11">
                  <c:v>180</c:v>
                </c:pt>
              </c:numCache>
            </c:numRef>
          </c:xVal>
          <c:yVal>
            <c:numRef>
              <c:f>SCMsr!$F$3:$F$14</c:f>
              <c:numCache>
                <c:formatCode>0.00</c:formatCode>
                <c:ptCount val="12"/>
                <c:pt idx="0">
                  <c:v>1.0594017159598179E-2</c:v>
                </c:pt>
                <c:pt idx="1">
                  <c:v>1.4895836634321813E-2</c:v>
                </c:pt>
                <c:pt idx="2">
                  <c:v>2.6923838160559987E-2</c:v>
                </c:pt>
                <c:pt idx="3">
                  <c:v>3.4735566330891809E-2</c:v>
                </c:pt>
                <c:pt idx="4">
                  <c:v>0</c:v>
                </c:pt>
                <c:pt idx="5">
                  <c:v>8.2014131510669497E-2</c:v>
                </c:pt>
                <c:pt idx="6">
                  <c:v>0.11289447350979165</c:v>
                </c:pt>
                <c:pt idx="7">
                  <c:v>0.13194867367539187</c:v>
                </c:pt>
                <c:pt idx="8">
                  <c:v>0.15042348792451954</c:v>
                </c:pt>
                <c:pt idx="9">
                  <c:v>0.20133871694165084</c:v>
                </c:pt>
                <c:pt idx="10">
                  <c:v>0.23926457825348357</c:v>
                </c:pt>
                <c:pt idx="11">
                  <c:v>0.27337405034048168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387-43B0-B025-ACD2C15B18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4240368"/>
        <c:axId val="844242288"/>
      </c:scatterChart>
      <c:valAx>
        <c:axId val="844240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4242288"/>
        <c:crosses val="autoZero"/>
        <c:crossBetween val="midCat"/>
      </c:valAx>
      <c:valAx>
        <c:axId val="844242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42403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Org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SCMsr!$A$20:$A$32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30</c:v>
                </c:pt>
                <c:pt idx="6">
                  <c:v>45</c:v>
                </c:pt>
                <c:pt idx="7">
                  <c:v>60</c:v>
                </c:pt>
                <c:pt idx="8">
                  <c:v>75</c:v>
                </c:pt>
                <c:pt idx="9">
                  <c:v>90</c:v>
                </c:pt>
                <c:pt idx="10">
                  <c:v>120</c:v>
                </c:pt>
                <c:pt idx="11">
                  <c:v>150</c:v>
                </c:pt>
                <c:pt idx="12">
                  <c:v>180</c:v>
                </c:pt>
              </c:numCache>
            </c:numRef>
          </c:xVal>
          <c:yVal>
            <c:numRef>
              <c:f>SCMsr!$F$20:$F$32</c:f>
              <c:numCache>
                <c:formatCode>0.00</c:formatCode>
                <c:ptCount val="13"/>
                <c:pt idx="0">
                  <c:v>0</c:v>
                </c:pt>
                <c:pt idx="1">
                  <c:v>8.3255940407687135E-3</c:v>
                </c:pt>
                <c:pt idx="2">
                  <c:v>1.5743879582857501E-2</c:v>
                </c:pt>
                <c:pt idx="3">
                  <c:v>2.2775489104100211E-2</c:v>
                </c:pt>
                <c:pt idx="4">
                  <c:v>2.6886799071055845E-2</c:v>
                </c:pt>
                <c:pt idx="5">
                  <c:v>3.4853039894336857E-2</c:v>
                </c:pt>
                <c:pt idx="6">
                  <c:v>5.0274884110037554E-2</c:v>
                </c:pt>
                <c:pt idx="7">
                  <c:v>5.4541430097086785E-2</c:v>
                </c:pt>
                <c:pt idx="8">
                  <c:v>8.1099703028745584E-2</c:v>
                </c:pt>
                <c:pt idx="9">
                  <c:v>9.6989758349509625E-2</c:v>
                </c:pt>
                <c:pt idx="10">
                  <c:v>0.1324293248887124</c:v>
                </c:pt>
                <c:pt idx="11">
                  <c:v>0.16426242869954133</c:v>
                </c:pt>
                <c:pt idx="12">
                  <c:v>0.19028207484650572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B3A-491E-81D9-6B23C6B7F8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9287983"/>
        <c:axId val="189277903"/>
      </c:scatterChart>
      <c:valAx>
        <c:axId val="1892879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9277903"/>
        <c:crosses val="autoZero"/>
        <c:crossBetween val="midCat"/>
      </c:valAx>
      <c:valAx>
        <c:axId val="189277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928798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chart" Target="../charts/chart7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Relationship Id="rId6" Type="http://schemas.openxmlformats.org/officeDocument/2006/relationships/chart" Target="../charts/chart19.xml"/><Relationship Id="rId5" Type="http://schemas.openxmlformats.org/officeDocument/2006/relationships/chart" Target="../charts/chart18.xml"/><Relationship Id="rId4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156460</xdr:colOff>
      <xdr:row>3</xdr:row>
      <xdr:rowOff>30988</xdr:rowOff>
    </xdr:from>
    <xdr:to>
      <xdr:col>15</xdr:col>
      <xdr:colOff>461260</xdr:colOff>
      <xdr:row>18</xdr:row>
      <xdr:rowOff>30987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7192337-FBF1-6F52-1AA5-D40F6E3AC56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533400</xdr:colOff>
      <xdr:row>4</xdr:row>
      <xdr:rowOff>121920</xdr:rowOff>
    </xdr:from>
    <xdr:to>
      <xdr:col>15</xdr:col>
      <xdr:colOff>228600</xdr:colOff>
      <xdr:row>19</xdr:row>
      <xdr:rowOff>7620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CE82DB-81CD-CD0C-4C25-11930C9BFD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533400</xdr:colOff>
      <xdr:row>19</xdr:row>
      <xdr:rowOff>68580</xdr:rowOff>
    </xdr:from>
    <xdr:to>
      <xdr:col>15</xdr:col>
      <xdr:colOff>228600</xdr:colOff>
      <xdr:row>34</xdr:row>
      <xdr:rowOff>68580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3C4701A-C6C1-B337-1DEB-2CF845E0411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518160</xdr:colOff>
      <xdr:row>35</xdr:row>
      <xdr:rowOff>99060</xdr:rowOff>
    </xdr:from>
    <xdr:to>
      <xdr:col>15</xdr:col>
      <xdr:colOff>213360</xdr:colOff>
      <xdr:row>50</xdr:row>
      <xdr:rowOff>99060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0D1333A-8BC2-86E6-BBB6-91CA2866ED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533400</xdr:colOff>
      <xdr:row>51</xdr:row>
      <xdr:rowOff>45720</xdr:rowOff>
    </xdr:from>
    <xdr:to>
      <xdr:col>15</xdr:col>
      <xdr:colOff>228600</xdr:colOff>
      <xdr:row>66</xdr:row>
      <xdr:rowOff>45720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A4D7443-DFB5-8FE8-8813-2B1D0D5959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579120</xdr:colOff>
      <xdr:row>67</xdr:row>
      <xdr:rowOff>45720</xdr:rowOff>
    </xdr:from>
    <xdr:to>
      <xdr:col>15</xdr:col>
      <xdr:colOff>274320</xdr:colOff>
      <xdr:row>82</xdr:row>
      <xdr:rowOff>45720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D8121A9-54DE-89A8-7D4B-D2A16F5A8F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548640</xdr:colOff>
      <xdr:row>83</xdr:row>
      <xdr:rowOff>177800</xdr:rowOff>
    </xdr:from>
    <xdr:to>
      <xdr:col>15</xdr:col>
      <xdr:colOff>243840</xdr:colOff>
      <xdr:row>98</xdr:row>
      <xdr:rowOff>177800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D3286C0-66B8-72BD-8A07-9547EF22BD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133350</xdr:colOff>
      <xdr:row>2</xdr:row>
      <xdr:rowOff>47625</xdr:rowOff>
    </xdr:from>
    <xdr:to>
      <xdr:col>15</xdr:col>
      <xdr:colOff>438150</xdr:colOff>
      <xdr:row>16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BBF76CF-A98E-2D2C-31C3-691FCD2246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167640</xdr:colOff>
      <xdr:row>17</xdr:row>
      <xdr:rowOff>64770</xdr:rowOff>
    </xdr:from>
    <xdr:to>
      <xdr:col>15</xdr:col>
      <xdr:colOff>472440</xdr:colOff>
      <xdr:row>32</xdr:row>
      <xdr:rowOff>64770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19E64C3-A4E3-9FFC-AB75-FD282C8E9A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180975</xdr:colOff>
      <xdr:row>33</xdr:row>
      <xdr:rowOff>28575</xdr:rowOff>
    </xdr:from>
    <xdr:to>
      <xdr:col>15</xdr:col>
      <xdr:colOff>485775</xdr:colOff>
      <xdr:row>48</xdr:row>
      <xdr:rowOff>28575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8FF7BE8-DC66-37F2-B4C4-7308EED4CD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186690</xdr:colOff>
      <xdr:row>48</xdr:row>
      <xdr:rowOff>171450</xdr:rowOff>
    </xdr:from>
    <xdr:to>
      <xdr:col>15</xdr:col>
      <xdr:colOff>491490</xdr:colOff>
      <xdr:row>63</xdr:row>
      <xdr:rowOff>171450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E92473D-0F5C-7EB4-1E7D-44E0C2424B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171450</xdr:colOff>
      <xdr:row>65</xdr:row>
      <xdr:rowOff>66675</xdr:rowOff>
    </xdr:from>
    <xdr:to>
      <xdr:col>15</xdr:col>
      <xdr:colOff>476250</xdr:colOff>
      <xdr:row>80</xdr:row>
      <xdr:rowOff>66675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BD67C1F-A2F9-852B-11CE-05572DCBBAC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101356</xdr:colOff>
      <xdr:row>84</xdr:row>
      <xdr:rowOff>152400</xdr:rowOff>
    </xdr:from>
    <xdr:to>
      <xdr:col>15</xdr:col>
      <xdr:colOff>390026</xdr:colOff>
      <xdr:row>99</xdr:row>
      <xdr:rowOff>120122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0105192-2DFF-4EBE-996A-72416597AD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39673</xdr:colOff>
      <xdr:row>2</xdr:row>
      <xdr:rowOff>60276</xdr:rowOff>
    </xdr:from>
    <xdr:to>
      <xdr:col>16</xdr:col>
      <xdr:colOff>346972</xdr:colOff>
      <xdr:row>17</xdr:row>
      <xdr:rowOff>60276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0D22D9E-3D36-76E1-A903-6782DFF5E0C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10780</xdr:colOff>
      <xdr:row>19</xdr:row>
      <xdr:rowOff>71482</xdr:rowOff>
    </xdr:from>
    <xdr:to>
      <xdr:col>16</xdr:col>
      <xdr:colOff>346956</xdr:colOff>
      <xdr:row>34</xdr:row>
      <xdr:rowOff>71483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03E4926-9F8B-48AC-127E-C0F34A6ECE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24299</xdr:colOff>
      <xdr:row>36</xdr:row>
      <xdr:rowOff>184486</xdr:rowOff>
    </xdr:from>
    <xdr:to>
      <xdr:col>16</xdr:col>
      <xdr:colOff>365000</xdr:colOff>
      <xdr:row>51</xdr:row>
      <xdr:rowOff>109329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EC8828D-375C-71B9-8236-B9BB9F7430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14428</xdr:colOff>
      <xdr:row>53</xdr:row>
      <xdr:rowOff>30737</xdr:rowOff>
    </xdr:from>
    <xdr:to>
      <xdr:col>16</xdr:col>
      <xdr:colOff>304203</xdr:colOff>
      <xdr:row>68</xdr:row>
      <xdr:rowOff>37177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DC646DD-C1A1-07B9-0821-D5B318591B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43721</xdr:colOff>
      <xdr:row>71</xdr:row>
      <xdr:rowOff>39975</xdr:rowOff>
    </xdr:from>
    <xdr:to>
      <xdr:col>16</xdr:col>
      <xdr:colOff>331033</xdr:colOff>
      <xdr:row>85</xdr:row>
      <xdr:rowOff>159896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0F23343-AD78-F86B-719F-C52CB62B2F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584638</xdr:colOff>
      <xdr:row>89</xdr:row>
      <xdr:rowOff>178676</xdr:rowOff>
    </xdr:from>
    <xdr:to>
      <xdr:col>16</xdr:col>
      <xdr:colOff>321879</xdr:colOff>
      <xdr:row>104</xdr:row>
      <xdr:rowOff>162910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D024AA65-A606-E6A1-E715-B5D2CE564A9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omaee84\Desktop\Excel\Wollastonite_Kinetics_Template%20(Autosaved).xlsx" TargetMode="External"/><Relationship Id="rId1" Type="http://schemas.openxmlformats.org/officeDocument/2006/relationships/externalLinkPath" Target="/Users/homaee84/Desktop/Excel/Wollastonite_Kinetics_Template%20(Autosaved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6"/>
      <sheetName val="Sheet3"/>
      <sheetName val="1st"/>
      <sheetName val="2nd"/>
      <sheetName val="SCM(reaction)"/>
      <sheetName val="Sheet4"/>
      <sheetName val="SCM(diffusion)"/>
      <sheetName val="Sheet2"/>
      <sheetName val="Avram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F3">
            <v>-3.4278227676588022</v>
          </cell>
          <cell r="G3">
            <v>1.6094379124341003</v>
          </cell>
        </row>
        <row r="4">
          <cell r="F4">
            <v>-3.065893476724181</v>
          </cell>
          <cell r="G4">
            <v>2.3025850929940459</v>
          </cell>
        </row>
        <row r="5">
          <cell r="F5">
            <v>-2.480169539907259</v>
          </cell>
          <cell r="G5">
            <v>2.7080502011022101</v>
          </cell>
        </row>
        <row r="6">
          <cell r="F6">
            <v>-2.2338464786715182</v>
          </cell>
          <cell r="G6">
            <v>2.9957322735539909</v>
          </cell>
        </row>
        <row r="7">
          <cell r="F7">
            <v>-1.7824836679720835</v>
          </cell>
          <cell r="G7">
            <v>3.4011973816621555</v>
          </cell>
        </row>
        <row r="8">
          <cell r="F8">
            <v>-1.3623004947820683</v>
          </cell>
          <cell r="G8">
            <v>3.8066624897703196</v>
          </cell>
        </row>
        <row r="9">
          <cell r="F9">
            <v>-1.0284556092207764</v>
          </cell>
          <cell r="G9">
            <v>4.0943445622221004</v>
          </cell>
        </row>
        <row r="10">
          <cell r="F10">
            <v>-0.85847694805638985</v>
          </cell>
          <cell r="G10">
            <v>4.3174881135363101</v>
          </cell>
        </row>
        <row r="11">
          <cell r="F11">
            <v>-0.71013867912862805</v>
          </cell>
          <cell r="G11">
            <v>4.499809670330265</v>
          </cell>
        </row>
        <row r="12">
          <cell r="F12">
            <v>-0.3946377400148055</v>
          </cell>
          <cell r="G12">
            <v>4.7874917427820458</v>
          </cell>
        </row>
        <row r="13">
          <cell r="F13">
            <v>-0.1999257068830505</v>
          </cell>
          <cell r="G13">
            <v>5.0106352940962555</v>
          </cell>
        </row>
        <row r="14">
          <cell r="F14">
            <v>-4.0375250366875996E-2</v>
          </cell>
          <cell r="G14">
            <v>5.1929568508902104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FAD96-8277-4DAA-BB9B-1E856B72596E}">
  <dimension ref="A1:G15"/>
  <sheetViews>
    <sheetView zoomScale="85" workbookViewId="0">
      <selection activeCell="M26" sqref="M26"/>
    </sheetView>
  </sheetViews>
  <sheetFormatPr defaultRowHeight="14.4" x14ac:dyDescent="0.3"/>
  <cols>
    <col min="4" max="4" width="11.88671875" customWidth="1"/>
    <col min="6" max="6" width="8.44140625" customWidth="1"/>
    <col min="15" max="15" width="11.6640625" customWidth="1"/>
    <col min="16" max="16" width="10.21875" customWidth="1"/>
    <col min="17" max="17" width="11.44140625" customWidth="1"/>
  </cols>
  <sheetData>
    <row r="1" spans="1:7" x14ac:dyDescent="0.3">
      <c r="A1" t="s">
        <v>6</v>
      </c>
      <c r="C1" t="s">
        <v>7</v>
      </c>
      <c r="D1" t="s">
        <v>8</v>
      </c>
      <c r="E1" t="s">
        <v>9</v>
      </c>
      <c r="F1" t="s">
        <v>28</v>
      </c>
      <c r="G1" t="s">
        <v>18</v>
      </c>
    </row>
    <row r="2" spans="1:7" x14ac:dyDescent="0.3">
      <c r="A2" t="s">
        <v>12</v>
      </c>
      <c r="B2">
        <v>2.84</v>
      </c>
      <c r="C2">
        <v>3.1E-2</v>
      </c>
      <c r="D2">
        <f>(B2/(1-C2))/100</f>
        <v>2.9308565531475747E-2</v>
      </c>
      <c r="E2">
        <f>(D2-$D$2)*(1-$C$2)</f>
        <v>0</v>
      </c>
      <c r="F2" s="1">
        <f t="shared" ref="F2:F14" si="0">E2*100</f>
        <v>0</v>
      </c>
    </row>
    <row r="3" spans="1:7" x14ac:dyDescent="0.3">
      <c r="A3">
        <v>5</v>
      </c>
      <c r="B3">
        <v>3.61</v>
      </c>
      <c r="C3">
        <v>3.9E-2</v>
      </c>
      <c r="D3">
        <f t="shared" ref="D3:D14" si="1">(B3/(1-C3))/100</f>
        <v>3.7565036420395423E-2</v>
      </c>
      <c r="E3">
        <f>(D3-$D$2)*(1-$C$2)</f>
        <v>8.000520291363165E-3</v>
      </c>
      <c r="F3" s="1">
        <f t="shared" si="0"/>
        <v>0.80005202913631646</v>
      </c>
      <c r="G3">
        <f ca="1">F3/MAX(G2:G15)</f>
        <v>2.4769412666759024E-2</v>
      </c>
    </row>
    <row r="4" spans="1:7" x14ac:dyDescent="0.3">
      <c r="A4">
        <v>10</v>
      </c>
      <c r="B4">
        <v>4.2699999999999996</v>
      </c>
      <c r="C4">
        <v>4.7E-2</v>
      </c>
      <c r="D4">
        <f t="shared" si="1"/>
        <v>4.4805876180482686E-2</v>
      </c>
      <c r="E4">
        <f>(D4-$D$2)*(1-$C$2)</f>
        <v>1.5016894018887722E-2</v>
      </c>
      <c r="F4" s="1">
        <f t="shared" si="0"/>
        <v>1.5016894018887723</v>
      </c>
      <c r="G4">
        <f ca="1">F4/MAX(G3:G16)</f>
        <v>4.6491931947020816E-2</v>
      </c>
    </row>
    <row r="5" spans="1:7" x14ac:dyDescent="0.3">
      <c r="A5">
        <v>15</v>
      </c>
      <c r="B5">
        <v>4.88</v>
      </c>
      <c r="C5">
        <v>5.3699999999999998E-2</v>
      </c>
      <c r="D5">
        <f t="shared" si="1"/>
        <v>5.156926978759379E-2</v>
      </c>
      <c r="E5">
        <f>(D5-$D$2)*(1-$C$2)</f>
        <v>2.1570622424178381E-2</v>
      </c>
      <c r="F5" s="1">
        <f t="shared" si="0"/>
        <v>2.1570622424178381</v>
      </c>
      <c r="G5">
        <f ca="1">F5/MAX(G4:G17)</f>
        <v>6.6782112768354121E-2</v>
      </c>
    </row>
    <row r="6" spans="1:7" x14ac:dyDescent="0.3">
      <c r="A6">
        <v>20</v>
      </c>
      <c r="B6">
        <v>5.23</v>
      </c>
      <c r="C6">
        <v>5.7299999999999997E-2</v>
      </c>
      <c r="D6">
        <f t="shared" si="1"/>
        <v>5.547894346027369E-2</v>
      </c>
      <c r="E6">
        <f>(D6-$D$2)*(1-$C$2)</f>
        <v>2.5359096213005205E-2</v>
      </c>
      <c r="F6" s="1">
        <f t="shared" si="0"/>
        <v>2.5359096213005206</v>
      </c>
      <c r="G6">
        <f ca="1">F6/MAX(G5:G18)</f>
        <v>7.8511133786393836E-2</v>
      </c>
    </row>
    <row r="7" spans="1:7" x14ac:dyDescent="0.3">
      <c r="A7">
        <v>30</v>
      </c>
      <c r="B7">
        <v>5.89</v>
      </c>
      <c r="C7">
        <v>6.4500000000000002E-2</v>
      </c>
      <c r="D7">
        <f t="shared" si="1"/>
        <v>6.2960983431320144E-2</v>
      </c>
      <c r="E7">
        <f>(D7-$D$2)*(1-$C$2)</f>
        <v>3.2609192944949218E-2</v>
      </c>
      <c r="F7" s="1">
        <f t="shared" si="0"/>
        <v>3.2609192944949217</v>
      </c>
      <c r="G7">
        <f ca="1">F7/MAX(G6:G19)</f>
        <v>0.10095725369953319</v>
      </c>
    </row>
    <row r="8" spans="1:7" x14ac:dyDescent="0.3">
      <c r="A8">
        <v>45</v>
      </c>
      <c r="B8">
        <v>7.11</v>
      </c>
      <c r="C8">
        <v>7.7799999999999994E-2</v>
      </c>
      <c r="D8">
        <f t="shared" si="1"/>
        <v>7.7098243331164606E-2</v>
      </c>
      <c r="E8">
        <f>(D8-$D$2)*(1-$C$2)</f>
        <v>4.6308197787898506E-2</v>
      </c>
      <c r="F8" s="1">
        <f t="shared" si="0"/>
        <v>4.6308197787898502</v>
      </c>
      <c r="G8">
        <f ca="1">F8/MAX(G7:G20)</f>
        <v>0.14336903339906659</v>
      </c>
    </row>
    <row r="9" spans="1:7" x14ac:dyDescent="0.3">
      <c r="A9">
        <v>60</v>
      </c>
      <c r="B9">
        <v>7.35</v>
      </c>
      <c r="C9">
        <v>9.1800000000000007E-2</v>
      </c>
      <c r="D9">
        <f t="shared" si="1"/>
        <v>8.0929310724510012E-2</v>
      </c>
      <c r="E9">
        <f>(D9-$D$2)*(1-$C$2)</f>
        <v>5.0020502092050202E-2</v>
      </c>
      <c r="F9" s="1">
        <f t="shared" si="0"/>
        <v>5.0020502092050201</v>
      </c>
      <c r="G9">
        <f ca="1">F9/MAX(G8:G21)</f>
        <v>0.15486223557910281</v>
      </c>
    </row>
    <row r="10" spans="1:7" x14ac:dyDescent="0.3">
      <c r="A10">
        <v>75</v>
      </c>
      <c r="B10">
        <v>9.34</v>
      </c>
      <c r="C10">
        <v>0.10199999999999999</v>
      </c>
      <c r="D10">
        <f t="shared" si="1"/>
        <v>0.10400890868596882</v>
      </c>
      <c r="E10">
        <f>(D10-$D$2)*(1-$C$2)</f>
        <v>7.2384632516703781E-2</v>
      </c>
      <c r="F10" s="1">
        <f t="shared" si="0"/>
        <v>7.2384632516703782</v>
      </c>
      <c r="G10">
        <f ca="1">F10/MAX(G9:G22)</f>
        <v>0.22410102946347921</v>
      </c>
    </row>
    <row r="11" spans="1:7" x14ac:dyDescent="0.3">
      <c r="A11">
        <v>90</v>
      </c>
      <c r="B11">
        <v>10.38</v>
      </c>
      <c r="C11">
        <v>0.1143</v>
      </c>
      <c r="D11">
        <f t="shared" si="1"/>
        <v>0.11719543863610704</v>
      </c>
      <c r="E11">
        <f>(D11-$D$2)*(1-$C$2)</f>
        <v>8.5162380038387719E-2</v>
      </c>
      <c r="F11" s="1">
        <f t="shared" si="0"/>
        <v>8.5162380038387724</v>
      </c>
      <c r="G11">
        <f ca="1">F11/MAX(G10:G23)</f>
        <v>0.2636606193138939</v>
      </c>
    </row>
    <row r="12" spans="1:7" x14ac:dyDescent="0.3">
      <c r="A12">
        <v>120</v>
      </c>
      <c r="B12">
        <v>12.52</v>
      </c>
      <c r="C12">
        <v>0.13639999999999999</v>
      </c>
      <c r="D12">
        <f t="shared" si="1"/>
        <v>0.14497452524316812</v>
      </c>
      <c r="E12">
        <f>(D12-$D$2)*(1-$C$2)</f>
        <v>0.11208031496062991</v>
      </c>
      <c r="F12" s="1">
        <f t="shared" si="0"/>
        <v>11.208031496062992</v>
      </c>
      <c r="G12">
        <f ca="1">F12/MAX(G11:G24)</f>
        <v>0.34699787913507718</v>
      </c>
    </row>
    <row r="13" spans="1:7" x14ac:dyDescent="0.3">
      <c r="A13">
        <v>150</v>
      </c>
      <c r="B13">
        <v>14.21</v>
      </c>
      <c r="C13">
        <v>0.1545</v>
      </c>
      <c r="D13">
        <f t="shared" si="1"/>
        <v>0.1680662329982259</v>
      </c>
      <c r="E13">
        <f>(D13-$D$2)*(1-$C$2)</f>
        <v>0.1344561797752809</v>
      </c>
      <c r="F13" s="1">
        <f t="shared" si="0"/>
        <v>13.445617977528091</v>
      </c>
      <c r="G13">
        <f ca="1">F13/MAX(G12:G25)</f>
        <v>0.4162730024002505</v>
      </c>
    </row>
    <row r="14" spans="1:7" x14ac:dyDescent="0.3">
      <c r="A14">
        <v>180</v>
      </c>
      <c r="B14">
        <v>15.43</v>
      </c>
      <c r="C14">
        <v>0.16900000000000001</v>
      </c>
      <c r="D14">
        <f t="shared" si="1"/>
        <v>0.18567990373044527</v>
      </c>
      <c r="E14">
        <f>(D14-$D$2)*(1-$C$2)</f>
        <v>0.15152382671480147</v>
      </c>
      <c r="F14" s="1">
        <f t="shared" si="0"/>
        <v>15.152382671480147</v>
      </c>
      <c r="G14">
        <f ca="1">F14/MAX(G13:G26)</f>
        <v>0.4691140145969086</v>
      </c>
    </row>
    <row r="15" spans="1:7" x14ac:dyDescent="0.3">
      <c r="A15" t="s">
        <v>17</v>
      </c>
      <c r="G15">
        <v>32.299999999999997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51990-ED49-4683-8C68-AE87CBB7C450}">
  <dimension ref="A1:G106"/>
  <sheetViews>
    <sheetView tabSelected="1" topLeftCell="A52" zoomScale="67" zoomScaleNormal="73" workbookViewId="0">
      <selection activeCell="A71" sqref="A71"/>
    </sheetView>
  </sheetViews>
  <sheetFormatPr defaultRowHeight="14.4" x14ac:dyDescent="0.3"/>
  <cols>
    <col min="2" max="2" width="14.44140625" customWidth="1"/>
    <col min="3" max="3" width="18.88671875" customWidth="1"/>
    <col min="4" max="5" width="9.44140625" bestFit="1" customWidth="1"/>
    <col min="6" max="6" width="12.5546875" customWidth="1"/>
    <col min="7" max="7" width="9.44140625" bestFit="1" customWidth="1"/>
  </cols>
  <sheetData>
    <row r="1" spans="1:7" x14ac:dyDescent="0.3">
      <c r="A1" t="s">
        <v>0</v>
      </c>
      <c r="B1" t="s">
        <v>1</v>
      </c>
      <c r="C1" t="s">
        <v>2</v>
      </c>
      <c r="D1" t="s">
        <v>3</v>
      </c>
      <c r="E1" t="s">
        <v>24</v>
      </c>
      <c r="F1" t="s">
        <v>14</v>
      </c>
      <c r="G1" t="s">
        <v>15</v>
      </c>
    </row>
    <row r="2" spans="1:7" x14ac:dyDescent="0.3">
      <c r="A2">
        <v>0</v>
      </c>
      <c r="B2">
        <v>0</v>
      </c>
      <c r="C2" s="1">
        <f>B2/MAX(B$2:B$15)</f>
        <v>0</v>
      </c>
      <c r="D2" s="1">
        <f>1-C2:C15</f>
        <v>1</v>
      </c>
      <c r="E2" s="1">
        <f>-LN(D2:D15)</f>
        <v>0</v>
      </c>
      <c r="F2" s="1" t="e">
        <f>LN(E2:E15)</f>
        <v>#NUM!</v>
      </c>
      <c r="G2" s="1" t="e">
        <f>LN(A2:A15)</f>
        <v>#NUM!</v>
      </c>
    </row>
    <row r="3" spans="1:7" x14ac:dyDescent="0.3">
      <c r="A3">
        <v>5</v>
      </c>
      <c r="B3">
        <v>1.0181336696090799</v>
      </c>
      <c r="C3" s="1">
        <f t="shared" ref="C3:C15" si="0">B3/MAX(B$2:B$15)</f>
        <v>3.2016782063178616E-2</v>
      </c>
      <c r="D3" s="1">
        <f t="shared" ref="D3:D4" si="1">1-C3:C15</f>
        <v>0.96798321793682141</v>
      </c>
      <c r="E3" s="1">
        <f t="shared" ref="E3:E14" si="2">-LN(D3:D16)</f>
        <v>3.2540528697971464E-2</v>
      </c>
      <c r="F3" s="1">
        <f t="shared" ref="F3:F4" si="3">LN(E3:E15)</f>
        <v>-3.4252689296904322</v>
      </c>
      <c r="G3" s="1">
        <f t="shared" ref="G3:G4" si="4">LN(A3:A15)</f>
        <v>1.6094379124341003</v>
      </c>
    </row>
    <row r="4" spans="1:7" x14ac:dyDescent="0.3">
      <c r="A4">
        <v>10</v>
      </c>
      <c r="B4">
        <v>1.4518953144786837</v>
      </c>
      <c r="C4" s="1">
        <f t="shared" si="0"/>
        <v>4.5657085360964897E-2</v>
      </c>
      <c r="D4" s="1">
        <f t="shared" si="1"/>
        <v>0.95434291463903509</v>
      </c>
      <c r="E4" s="1">
        <f t="shared" si="2"/>
        <v>4.6732222813111506E-2</v>
      </c>
      <c r="F4" s="1">
        <f t="shared" si="3"/>
        <v>-3.0633213562469748</v>
      </c>
      <c r="G4" s="1">
        <f t="shared" si="4"/>
        <v>2.3025850929940459</v>
      </c>
    </row>
    <row r="5" spans="1:7" x14ac:dyDescent="0.3">
      <c r="A5">
        <v>15</v>
      </c>
      <c r="B5">
        <v>2.5605879208979156</v>
      </c>
      <c r="C5" s="1">
        <f t="shared" si="0"/>
        <v>8.0521632732638848E-2</v>
      </c>
      <c r="D5" s="1">
        <f t="shared" ref="D5:D16" si="5">1-C5:C20</f>
        <v>0.91947836726736121</v>
      </c>
      <c r="E5" s="1">
        <f t="shared" si="2"/>
        <v>8.394876184055125E-2</v>
      </c>
      <c r="F5" s="1">
        <f t="shared" ref="F5:F16" si="6">LN(E5:E20)</f>
        <v>-2.4775486443398202</v>
      </c>
      <c r="G5" s="1">
        <f t="shared" ref="G5:G16" si="7">LN(A5:A20)</f>
        <v>2.7080502011022101</v>
      </c>
    </row>
    <row r="6" spans="1:7" x14ac:dyDescent="0.3">
      <c r="A6">
        <v>20</v>
      </c>
      <c r="B6">
        <v>3.2383132530120484</v>
      </c>
      <c r="C6" s="1">
        <f t="shared" si="0"/>
        <v>0.1018337500947185</v>
      </c>
      <c r="D6" s="1">
        <f t="shared" si="5"/>
        <v>0.89816624990528149</v>
      </c>
      <c r="E6" s="1">
        <f t="shared" si="2"/>
        <v>0.10740009429022128</v>
      </c>
      <c r="F6" s="1">
        <f t="shared" si="6"/>
        <v>-2.2311942189727367</v>
      </c>
      <c r="G6" s="1">
        <f t="shared" si="7"/>
        <v>2.9957322735539909</v>
      </c>
    </row>
    <row r="7" spans="1:7" x14ac:dyDescent="0.3">
      <c r="A7">
        <v>30</v>
      </c>
      <c r="B7">
        <v>4.9360433782451532</v>
      </c>
      <c r="C7" s="1">
        <f t="shared" si="0"/>
        <v>0.15522148988192305</v>
      </c>
      <c r="D7" s="1">
        <f t="shared" si="5"/>
        <v>0.84477851011807692</v>
      </c>
      <c r="E7" s="1">
        <f t="shared" si="2"/>
        <v>0.16868080418740297</v>
      </c>
      <c r="F7" s="1">
        <f t="shared" si="6"/>
        <v>-1.7797470825825188</v>
      </c>
      <c r="G7" s="1">
        <f t="shared" si="7"/>
        <v>3.4011973816621555</v>
      </c>
    </row>
    <row r="8" spans="1:7" x14ac:dyDescent="0.3">
      <c r="A8">
        <v>45</v>
      </c>
      <c r="B8">
        <v>7.2021064450931958</v>
      </c>
      <c r="C8" s="1">
        <f t="shared" si="0"/>
        <v>0.22648133475135834</v>
      </c>
      <c r="D8" s="1">
        <f t="shared" si="5"/>
        <v>0.77351866524864166</v>
      </c>
      <c r="E8" s="1">
        <f t="shared" si="2"/>
        <v>0.2568054783634045</v>
      </c>
      <c r="F8" s="1">
        <f t="shared" si="6"/>
        <v>-1.3594363742030526</v>
      </c>
      <c r="G8" s="1">
        <f t="shared" si="7"/>
        <v>3.8066624897703196</v>
      </c>
    </row>
    <row r="9" spans="1:7" x14ac:dyDescent="0.3">
      <c r="A9">
        <v>60</v>
      </c>
      <c r="B9">
        <v>9.5837141870900915</v>
      </c>
      <c r="C9" s="1">
        <f t="shared" si="0"/>
        <v>0.30137465997138652</v>
      </c>
      <c r="D9" s="1">
        <f t="shared" si="5"/>
        <v>0.69862534002861354</v>
      </c>
      <c r="E9" s="1">
        <f t="shared" si="2"/>
        <v>0.35864067468119121</v>
      </c>
      <c r="F9" s="1">
        <f t="shared" si="6"/>
        <v>-1.0254342979154667</v>
      </c>
      <c r="G9" s="1">
        <f t="shared" si="7"/>
        <v>4.0943445622221004</v>
      </c>
    </row>
    <row r="10" spans="1:7" x14ac:dyDescent="0.3">
      <c r="A10">
        <v>75</v>
      </c>
      <c r="B10">
        <v>11.012941176470587</v>
      </c>
      <c r="C10" s="1">
        <f t="shared" si="0"/>
        <v>0.34631890492045869</v>
      </c>
      <c r="D10" s="1">
        <f t="shared" si="5"/>
        <v>0.65368109507954131</v>
      </c>
      <c r="E10" s="1">
        <f t="shared" si="2"/>
        <v>0.42513566865384311</v>
      </c>
      <c r="F10" s="1">
        <f t="shared" si="6"/>
        <v>-0.8553469406357157</v>
      </c>
      <c r="G10" s="1">
        <f t="shared" si="7"/>
        <v>4.3174881135363101</v>
      </c>
    </row>
    <row r="11" spans="1:7" x14ac:dyDescent="0.3">
      <c r="A11">
        <v>90</v>
      </c>
      <c r="B11">
        <v>12.380226843100189</v>
      </c>
      <c r="C11" s="1">
        <f t="shared" si="0"/>
        <v>0.38931530953145249</v>
      </c>
      <c r="D11" s="1">
        <f t="shared" si="5"/>
        <v>0.61068469046854745</v>
      </c>
      <c r="E11" s="1">
        <f t="shared" si="2"/>
        <v>0.49317450789231726</v>
      </c>
      <c r="F11" s="1">
        <f t="shared" si="6"/>
        <v>-0.70689219618852683</v>
      </c>
      <c r="G11" s="1">
        <f t="shared" si="7"/>
        <v>4.499809670330265</v>
      </c>
    </row>
    <row r="12" spans="1:7" x14ac:dyDescent="0.3">
      <c r="A12">
        <v>120</v>
      </c>
      <c r="B12">
        <v>15.630620504693404</v>
      </c>
      <c r="C12" s="1">
        <f t="shared" si="0"/>
        <v>0.4915289466884718</v>
      </c>
      <c r="D12" s="1">
        <f t="shared" si="5"/>
        <v>0.5084710533115282</v>
      </c>
      <c r="E12" s="1">
        <f t="shared" si="2"/>
        <v>0.67634699075489402</v>
      </c>
      <c r="F12" s="1">
        <f t="shared" si="6"/>
        <v>-0.39104903469924501</v>
      </c>
      <c r="G12" s="1">
        <f t="shared" si="7"/>
        <v>4.7874917427820458</v>
      </c>
    </row>
    <row r="13" spans="1:7" x14ac:dyDescent="0.3">
      <c r="A13">
        <v>150</v>
      </c>
      <c r="B13">
        <v>17.822061239731145</v>
      </c>
      <c r="C13" s="1">
        <f t="shared" si="0"/>
        <v>0.56044217735003599</v>
      </c>
      <c r="D13" s="1">
        <f t="shared" si="5"/>
        <v>0.43955782264996401</v>
      </c>
      <c r="E13" s="1">
        <f t="shared" si="2"/>
        <v>0.82198600589196757</v>
      </c>
      <c r="F13" s="1">
        <f t="shared" si="6"/>
        <v>-0.19603190853320149</v>
      </c>
      <c r="G13" s="1">
        <f t="shared" si="7"/>
        <v>5.0106352940962555</v>
      </c>
    </row>
    <row r="14" spans="1:7" x14ac:dyDescent="0.3">
      <c r="A14">
        <v>180</v>
      </c>
      <c r="B14">
        <v>19.678609950626662</v>
      </c>
      <c r="C14" s="1">
        <f t="shared" si="0"/>
        <v>0.61882421228385731</v>
      </c>
      <c r="D14" s="1">
        <f t="shared" si="5"/>
        <v>0.38117578771614269</v>
      </c>
      <c r="E14" s="1">
        <f t="shared" si="2"/>
        <v>0.96449462517906559</v>
      </c>
      <c r="F14" s="1">
        <f t="shared" si="6"/>
        <v>-3.6151019301890311E-2</v>
      </c>
      <c r="G14" s="1">
        <f t="shared" si="7"/>
        <v>5.1929568508902104</v>
      </c>
    </row>
    <row r="15" spans="1:7" x14ac:dyDescent="0.3">
      <c r="A15" t="s">
        <v>5</v>
      </c>
      <c r="B15">
        <v>31.8</v>
      </c>
      <c r="C15" s="1">
        <f t="shared" si="0"/>
        <v>1</v>
      </c>
      <c r="D15" s="1">
        <f t="shared" si="5"/>
        <v>0</v>
      </c>
      <c r="E15" s="1" t="e">
        <f t="shared" ref="E15:E16" si="8">-LN(D15:D30)</f>
        <v>#NUM!</v>
      </c>
      <c r="F15" s="1" t="e">
        <f t="shared" si="6"/>
        <v>#NUM!</v>
      </c>
      <c r="G15" s="1" t="e">
        <f t="shared" si="7"/>
        <v>#VALUE!</v>
      </c>
    </row>
    <row r="16" spans="1:7" x14ac:dyDescent="0.3">
      <c r="D16" s="1">
        <f t="shared" si="5"/>
        <v>1</v>
      </c>
      <c r="E16" s="1">
        <f t="shared" si="8"/>
        <v>0</v>
      </c>
      <c r="F16" s="1" t="e">
        <f t="shared" si="6"/>
        <v>#NUM!</v>
      </c>
      <c r="G16" s="1" t="e">
        <f t="shared" si="7"/>
        <v>#NUM!</v>
      </c>
    </row>
    <row r="19" spans="1:7" x14ac:dyDescent="0.3">
      <c r="A19" t="s">
        <v>30</v>
      </c>
    </row>
    <row r="20" spans="1:7" x14ac:dyDescent="0.3">
      <c r="A20" t="s">
        <v>0</v>
      </c>
      <c r="B20" t="s">
        <v>11</v>
      </c>
      <c r="C20" t="s">
        <v>18</v>
      </c>
      <c r="D20" s="1" t="e">
        <f>1-C20:C32</f>
        <v>#VALUE!</v>
      </c>
      <c r="E20" s="1" t="e">
        <f>-LN(D20:D32)</f>
        <v>#VALUE!</v>
      </c>
      <c r="F20" s="1" t="e">
        <f>LN(E20:E32)</f>
        <v>#VALUE!</v>
      </c>
      <c r="G20" s="1" t="e">
        <f>LN(A20:A32)</f>
        <v>#VALUE!</v>
      </c>
    </row>
    <row r="21" spans="1:7" x14ac:dyDescent="0.3">
      <c r="A21">
        <v>0</v>
      </c>
      <c r="B21">
        <v>0</v>
      </c>
      <c r="D21" s="1">
        <f>1-C21:C33</f>
        <v>1</v>
      </c>
      <c r="E21" s="1">
        <f>-LN(D21:D33)</f>
        <v>0</v>
      </c>
      <c r="F21" s="1" t="e">
        <f>LN(E21:E33)</f>
        <v>#NUM!</v>
      </c>
      <c r="G21" s="1" t="e">
        <f>LN(A21:A33)</f>
        <v>#NUM!</v>
      </c>
    </row>
    <row r="22" spans="1:7" x14ac:dyDescent="0.3">
      <c r="A22">
        <v>5</v>
      </c>
      <c r="B22">
        <v>0.80005202913631646</v>
      </c>
      <c r="C22">
        <v>2.4769412666759024E-2</v>
      </c>
      <c r="D22" s="1">
        <f>1-C22:C34</f>
        <v>0.97523058733324097</v>
      </c>
      <c r="E22" s="1">
        <f>-LN(D22:D34)</f>
        <v>2.508133611700079E-2</v>
      </c>
      <c r="F22" s="1">
        <f>LN(E22:E34)</f>
        <v>-3.6856312904338537</v>
      </c>
      <c r="G22" s="1">
        <f>LN(A22:A34)</f>
        <v>1.6094379124341003</v>
      </c>
    </row>
    <row r="23" spans="1:7" x14ac:dyDescent="0.3">
      <c r="A23">
        <v>10</v>
      </c>
      <c r="B23">
        <v>1.5016894018887723</v>
      </c>
      <c r="C23">
        <v>4.6491931947020816E-2</v>
      </c>
      <c r="D23" s="1">
        <f>1-C23:C34</f>
        <v>0.95350806805297916</v>
      </c>
      <c r="E23" s="1">
        <f>-LN(D23:D34)</f>
        <v>4.7607392464111761E-2</v>
      </c>
      <c r="F23" s="1">
        <f>LN(E23:E34)</f>
        <v>-3.0447672259352658</v>
      </c>
      <c r="G23" s="1">
        <f>LN(A23:A34)</f>
        <v>2.3025850929940459</v>
      </c>
    </row>
    <row r="24" spans="1:7" x14ac:dyDescent="0.3">
      <c r="A24">
        <v>15</v>
      </c>
      <c r="B24">
        <v>2.1570622424178381</v>
      </c>
      <c r="C24">
        <v>6.6782112768354121E-2</v>
      </c>
      <c r="D24" s="1">
        <f>1-C24:C34</f>
        <v>0.93321788723164589</v>
      </c>
      <c r="E24" s="1">
        <f>-LN(D24:D34)</f>
        <v>6.9116571389276876E-2</v>
      </c>
      <c r="F24" s="1">
        <f>LN(E24:E34)</f>
        <v>-2.6719607594597439</v>
      </c>
      <c r="G24" s="1">
        <f>LN(A24:A34)</f>
        <v>2.7080502011022101</v>
      </c>
    </row>
    <row r="25" spans="1:7" x14ac:dyDescent="0.3">
      <c r="A25">
        <v>20</v>
      </c>
      <c r="B25">
        <v>2.5359096213005206</v>
      </c>
      <c r="C25">
        <v>7.8511133786393836E-2</v>
      </c>
      <c r="D25" s="1">
        <f t="shared" ref="D25:D88" si="9">1-C25:C34</f>
        <v>0.92148886621360615</v>
      </c>
      <c r="E25" s="1">
        <f t="shared" ref="E25:E88" si="10">-LN(D25:D34)</f>
        <v>8.17645841876741E-2</v>
      </c>
      <c r="F25" s="1">
        <f t="shared" ref="F25:F88" si="11">LN(E25:E34)</f>
        <v>-2.5039110852669104</v>
      </c>
      <c r="G25" s="1">
        <f t="shared" ref="G25:G88" si="12">LN(A25:A34)</f>
        <v>2.9957322735539909</v>
      </c>
    </row>
    <row r="26" spans="1:7" x14ac:dyDescent="0.3">
      <c r="A26">
        <v>30</v>
      </c>
      <c r="B26">
        <v>3.2609192944949217</v>
      </c>
      <c r="C26">
        <v>0.10095725369953319</v>
      </c>
      <c r="D26" s="1">
        <f t="shared" si="9"/>
        <v>0.89904274630046677</v>
      </c>
      <c r="E26" s="1">
        <f t="shared" si="10"/>
        <v>0.1064246969196013</v>
      </c>
      <c r="F26" s="1">
        <f t="shared" si="11"/>
        <v>-2.2403176151028306</v>
      </c>
      <c r="G26" s="1">
        <f t="shared" si="12"/>
        <v>3.4011973816621555</v>
      </c>
    </row>
    <row r="27" spans="1:7" x14ac:dyDescent="0.3">
      <c r="A27">
        <v>45</v>
      </c>
      <c r="B27">
        <v>4.6308197787898502</v>
      </c>
      <c r="C27">
        <v>0.14336903339906659</v>
      </c>
      <c r="D27" s="1">
        <f t="shared" si="9"/>
        <v>0.85663096660093341</v>
      </c>
      <c r="E27" s="1">
        <f t="shared" si="10"/>
        <v>0.15474806385781678</v>
      </c>
      <c r="F27" s="1">
        <f t="shared" si="11"/>
        <v>-1.8659568789153007</v>
      </c>
      <c r="G27" s="1">
        <f t="shared" si="12"/>
        <v>3.8066624897703196</v>
      </c>
    </row>
    <row r="28" spans="1:7" x14ac:dyDescent="0.3">
      <c r="A28">
        <v>60</v>
      </c>
      <c r="B28">
        <v>5.0020502092050201</v>
      </c>
      <c r="C28">
        <v>0.15486223557910281</v>
      </c>
      <c r="D28" s="1">
        <f t="shared" si="9"/>
        <v>0.84513776442089716</v>
      </c>
      <c r="E28" s="1">
        <f t="shared" si="10"/>
        <v>0.16825563009606498</v>
      </c>
      <c r="F28" s="1">
        <f t="shared" si="11"/>
        <v>-1.7822708483362417</v>
      </c>
      <c r="G28" s="1">
        <f t="shared" si="12"/>
        <v>4.0943445622221004</v>
      </c>
    </row>
    <row r="29" spans="1:7" x14ac:dyDescent="0.3">
      <c r="A29">
        <v>75</v>
      </c>
      <c r="B29">
        <v>7.2384632516703782</v>
      </c>
      <c r="C29">
        <v>0.22410102946347921</v>
      </c>
      <c r="D29" s="1">
        <f t="shared" si="9"/>
        <v>0.77589897053652079</v>
      </c>
      <c r="E29" s="1">
        <f t="shared" si="10"/>
        <v>0.25373295988228778</v>
      </c>
      <c r="F29" s="1">
        <f t="shared" si="11"/>
        <v>-1.3714729040542655</v>
      </c>
      <c r="G29" s="1">
        <f t="shared" si="12"/>
        <v>4.3174881135363101</v>
      </c>
    </row>
    <row r="30" spans="1:7" x14ac:dyDescent="0.3">
      <c r="A30">
        <v>90</v>
      </c>
      <c r="B30">
        <v>8.5162380038387724</v>
      </c>
      <c r="C30">
        <v>0.2636606193138939</v>
      </c>
      <c r="D30" s="1">
        <f t="shared" si="9"/>
        <v>0.73633938068610605</v>
      </c>
      <c r="E30" s="1">
        <f t="shared" si="10"/>
        <v>0.30606415147149668</v>
      </c>
      <c r="F30" s="1">
        <f t="shared" si="11"/>
        <v>-1.1839605536705795</v>
      </c>
      <c r="G30" s="1">
        <f t="shared" si="12"/>
        <v>4.499809670330265</v>
      </c>
    </row>
    <row r="31" spans="1:7" x14ac:dyDescent="0.3">
      <c r="A31">
        <v>120</v>
      </c>
      <c r="B31">
        <v>11.208031496062992</v>
      </c>
      <c r="C31">
        <v>0.34699787913507718</v>
      </c>
      <c r="D31" s="1">
        <f t="shared" si="9"/>
        <v>0.65300212086492282</v>
      </c>
      <c r="E31" s="1">
        <f t="shared" si="10"/>
        <v>0.42617490183207862</v>
      </c>
      <c r="F31" s="1">
        <f t="shared" si="11"/>
        <v>-0.85290544929167911</v>
      </c>
      <c r="G31" s="1">
        <f t="shared" si="12"/>
        <v>4.7874917427820458</v>
      </c>
    </row>
    <row r="32" spans="1:7" x14ac:dyDescent="0.3">
      <c r="A32">
        <v>150</v>
      </c>
      <c r="B32">
        <v>13.445617977528091</v>
      </c>
      <c r="C32">
        <v>0.4162730024002505</v>
      </c>
      <c r="D32" s="1">
        <f t="shared" si="9"/>
        <v>0.58372699759974944</v>
      </c>
      <c r="E32" s="1">
        <f t="shared" si="10"/>
        <v>0.53832187531545306</v>
      </c>
      <c r="F32" s="1">
        <f t="shared" si="11"/>
        <v>-0.61929861646374296</v>
      </c>
      <c r="G32" s="1">
        <f t="shared" si="12"/>
        <v>5.0106352940962555</v>
      </c>
    </row>
    <row r="33" spans="1:7" x14ac:dyDescent="0.3">
      <c r="A33">
        <v>180</v>
      </c>
      <c r="B33">
        <v>15.152382671480147</v>
      </c>
      <c r="C33">
        <v>0.4691140145969086</v>
      </c>
      <c r="D33" s="1">
        <f t="shared" si="9"/>
        <v>0.5308859854030914</v>
      </c>
      <c r="E33" s="1">
        <f t="shared" si="10"/>
        <v>0.63320799755014767</v>
      </c>
      <c r="F33" s="1">
        <f t="shared" si="11"/>
        <v>-0.45695632068525771</v>
      </c>
      <c r="G33" s="1">
        <f t="shared" si="12"/>
        <v>5.1929568508902104</v>
      </c>
    </row>
    <row r="34" spans="1:7" x14ac:dyDescent="0.3">
      <c r="A34" t="s">
        <v>5</v>
      </c>
      <c r="B34">
        <v>32.299999999999997</v>
      </c>
      <c r="C34">
        <v>1</v>
      </c>
      <c r="D34" s="1">
        <f t="shared" si="9"/>
        <v>0</v>
      </c>
      <c r="E34" s="1" t="e">
        <f t="shared" si="10"/>
        <v>#NUM!</v>
      </c>
      <c r="F34" s="1" t="e">
        <f t="shared" si="11"/>
        <v>#NUM!</v>
      </c>
      <c r="G34" s="1" t="e">
        <f t="shared" si="12"/>
        <v>#VALUE!</v>
      </c>
    </row>
    <row r="35" spans="1:7" x14ac:dyDescent="0.3">
      <c r="D35" s="1">
        <f t="shared" si="9"/>
        <v>1</v>
      </c>
      <c r="E35" s="1">
        <f t="shared" si="10"/>
        <v>0</v>
      </c>
      <c r="F35" s="1" t="e">
        <f t="shared" si="11"/>
        <v>#NUM!</v>
      </c>
      <c r="G35" s="1" t="e">
        <f t="shared" si="12"/>
        <v>#NUM!</v>
      </c>
    </row>
    <row r="36" spans="1:7" x14ac:dyDescent="0.3">
      <c r="D36" s="1">
        <f t="shared" si="9"/>
        <v>1</v>
      </c>
      <c r="E36" s="1">
        <f t="shared" si="10"/>
        <v>0</v>
      </c>
      <c r="F36" s="1" t="e">
        <f t="shared" si="11"/>
        <v>#NUM!</v>
      </c>
      <c r="G36" s="1" t="e">
        <f t="shared" si="12"/>
        <v>#NUM!</v>
      </c>
    </row>
    <row r="37" spans="1:7" x14ac:dyDescent="0.3">
      <c r="D37" s="1">
        <f t="shared" si="9"/>
        <v>1</v>
      </c>
      <c r="E37" s="1">
        <f t="shared" si="10"/>
        <v>0</v>
      </c>
      <c r="F37" s="1" t="e">
        <f t="shared" si="11"/>
        <v>#NUM!</v>
      </c>
      <c r="G37" s="1" t="e">
        <f t="shared" si="12"/>
        <v>#NUM!</v>
      </c>
    </row>
    <row r="38" spans="1:7" x14ac:dyDescent="0.3">
      <c r="A38" t="s">
        <v>19</v>
      </c>
      <c r="D38" s="1">
        <f t="shared" si="9"/>
        <v>1</v>
      </c>
      <c r="E38" s="1">
        <f t="shared" si="10"/>
        <v>0</v>
      </c>
      <c r="F38" s="1" t="e">
        <f t="shared" si="11"/>
        <v>#NUM!</v>
      </c>
      <c r="G38" s="1" t="e">
        <f t="shared" si="12"/>
        <v>#VALUE!</v>
      </c>
    </row>
    <row r="39" spans="1:7" x14ac:dyDescent="0.3">
      <c r="A39">
        <v>0</v>
      </c>
      <c r="B39">
        <v>0</v>
      </c>
      <c r="D39" s="1">
        <f t="shared" si="9"/>
        <v>1</v>
      </c>
      <c r="E39" s="1">
        <f t="shared" si="10"/>
        <v>0</v>
      </c>
      <c r="F39" s="1" t="e">
        <f t="shared" si="11"/>
        <v>#NUM!</v>
      </c>
      <c r="G39" s="1" t="e">
        <f t="shared" si="12"/>
        <v>#NUM!</v>
      </c>
    </row>
    <row r="40" spans="1:7" x14ac:dyDescent="0.3">
      <c r="A40">
        <v>5</v>
      </c>
      <c r="B40">
        <v>1.9038335794136263</v>
      </c>
      <c r="C40">
        <v>5.894221608091723E-2</v>
      </c>
      <c r="D40" s="1">
        <f t="shared" si="9"/>
        <v>0.94105778391908279</v>
      </c>
      <c r="E40" s="1">
        <f t="shared" si="10"/>
        <v>6.0750734354261197E-2</v>
      </c>
      <c r="F40" s="1">
        <f t="shared" si="11"/>
        <v>-2.8009761086985532</v>
      </c>
      <c r="G40" s="1">
        <f t="shared" si="12"/>
        <v>1.6094379124341003</v>
      </c>
    </row>
    <row r="41" spans="1:7" x14ac:dyDescent="0.3">
      <c r="A41">
        <v>10</v>
      </c>
      <c r="B41">
        <v>2.6841805806657462</v>
      </c>
      <c r="C41">
        <v>8.3101565964883786E-2</v>
      </c>
      <c r="D41" s="1">
        <f t="shared" si="9"/>
        <v>0.91689843403511617</v>
      </c>
      <c r="E41" s="1">
        <f t="shared" si="10"/>
        <v>8.6758571818332422E-2</v>
      </c>
      <c r="F41" s="1">
        <f t="shared" si="11"/>
        <v>-2.4446260544506484</v>
      </c>
      <c r="G41" s="1">
        <f t="shared" si="12"/>
        <v>2.3025850929940459</v>
      </c>
    </row>
    <row r="42" spans="1:7" x14ac:dyDescent="0.3">
      <c r="A42">
        <v>15</v>
      </c>
      <c r="B42">
        <v>3.2779377140410966</v>
      </c>
      <c r="C42">
        <v>0.10148413975359433</v>
      </c>
      <c r="D42" s="1">
        <f t="shared" si="9"/>
        <v>0.89851586024640562</v>
      </c>
      <c r="E42" s="1">
        <f t="shared" si="10"/>
        <v>0.10701092099845054</v>
      </c>
      <c r="F42" s="1">
        <f t="shared" si="11"/>
        <v>-2.2348243843224704</v>
      </c>
      <c r="G42" s="1">
        <f t="shared" si="12"/>
        <v>2.7080502011022101</v>
      </c>
    </row>
    <row r="43" spans="1:7" x14ac:dyDescent="0.3">
      <c r="A43">
        <v>20</v>
      </c>
      <c r="B43">
        <v>4.1428293526423854</v>
      </c>
      <c r="C43">
        <v>0.12826097067004291</v>
      </c>
      <c r="D43" s="1">
        <f t="shared" si="9"/>
        <v>0.87173902932995706</v>
      </c>
      <c r="E43" s="1">
        <f t="shared" si="10"/>
        <v>0.13726517815717612</v>
      </c>
      <c r="F43" s="1">
        <f t="shared" si="11"/>
        <v>-1.9858406170407339</v>
      </c>
      <c r="G43" s="1">
        <f t="shared" si="12"/>
        <v>2.9957322735539909</v>
      </c>
    </row>
    <row r="44" spans="1:7" x14ac:dyDescent="0.3">
      <c r="A44">
        <v>30</v>
      </c>
      <c r="B44">
        <v>5.4649687465730894</v>
      </c>
      <c r="C44">
        <v>0.16919407884127213</v>
      </c>
      <c r="D44" s="1">
        <f t="shared" si="9"/>
        <v>0.83080592115872787</v>
      </c>
      <c r="E44" s="1">
        <f t="shared" si="10"/>
        <v>0.18535905994885127</v>
      </c>
      <c r="F44" s="1">
        <f t="shared" si="11"/>
        <v>-1.6854604703595941</v>
      </c>
      <c r="G44" s="1">
        <f t="shared" si="12"/>
        <v>3.4011973816621555</v>
      </c>
    </row>
    <row r="45" spans="1:7" x14ac:dyDescent="0.3">
      <c r="A45">
        <v>45</v>
      </c>
      <c r="B45">
        <v>6.9880634390651108</v>
      </c>
      <c r="C45">
        <v>0.21634871328374958</v>
      </c>
      <c r="D45" s="1">
        <f t="shared" si="9"/>
        <v>0.78365128671625039</v>
      </c>
      <c r="E45" s="1">
        <f t="shared" si="10"/>
        <v>0.24379114493068618</v>
      </c>
      <c r="F45" s="1">
        <f t="shared" si="11"/>
        <v>-1.4114433836336138</v>
      </c>
      <c r="G45" s="1">
        <f t="shared" si="12"/>
        <v>3.8066624897703196</v>
      </c>
    </row>
    <row r="46" spans="1:7" x14ac:dyDescent="0.3">
      <c r="A46">
        <v>60</v>
      </c>
      <c r="B46">
        <v>8.0964973533055531</v>
      </c>
      <c r="C46">
        <v>0.25066555273391805</v>
      </c>
      <c r="D46" s="1">
        <f t="shared" si="9"/>
        <v>0.74933444726608189</v>
      </c>
      <c r="E46" s="1">
        <f t="shared" si="10"/>
        <v>0.28856987007271406</v>
      </c>
      <c r="F46" s="1">
        <f t="shared" si="11"/>
        <v>-1.2428180383949035</v>
      </c>
      <c r="G46" s="1">
        <f t="shared" si="12"/>
        <v>4.0943445622221004</v>
      </c>
    </row>
    <row r="47" spans="1:7" x14ac:dyDescent="0.3">
      <c r="A47">
        <v>75</v>
      </c>
      <c r="B47">
        <v>9.3475367772836151</v>
      </c>
      <c r="C47">
        <v>0.28939742344531316</v>
      </c>
      <c r="D47" s="1">
        <f t="shared" si="9"/>
        <v>0.71060257655468684</v>
      </c>
      <c r="E47" s="1">
        <f t="shared" si="10"/>
        <v>0.34164196951564985</v>
      </c>
      <c r="F47" s="1">
        <f t="shared" si="11"/>
        <v>-1.0739919630348167</v>
      </c>
      <c r="G47" s="1">
        <f t="shared" si="12"/>
        <v>4.3174881135363101</v>
      </c>
    </row>
    <row r="48" spans="1:7" x14ac:dyDescent="0.3">
      <c r="A48">
        <v>90</v>
      </c>
      <c r="B48">
        <v>10.366829914726896</v>
      </c>
      <c r="C48">
        <v>0.32095448652405256</v>
      </c>
      <c r="D48" s="1">
        <f t="shared" si="9"/>
        <v>0.67904551347594744</v>
      </c>
      <c r="E48" s="1">
        <f t="shared" si="10"/>
        <v>0.38706712351382694</v>
      </c>
      <c r="F48" s="1">
        <f t="shared" si="11"/>
        <v>-0.94915715522017152</v>
      </c>
      <c r="G48" s="1">
        <f t="shared" si="12"/>
        <v>4.499809670330265</v>
      </c>
    </row>
    <row r="49" spans="1:7" x14ac:dyDescent="0.3">
      <c r="A49">
        <v>120</v>
      </c>
      <c r="B49">
        <v>12.406978518605474</v>
      </c>
      <c r="C49">
        <v>0.38411698200016953</v>
      </c>
      <c r="D49" s="1">
        <f t="shared" si="9"/>
        <v>0.61588301799983047</v>
      </c>
      <c r="E49" s="1">
        <f t="shared" si="10"/>
        <v>0.48469823932744643</v>
      </c>
      <c r="F49" s="1">
        <f t="shared" si="11"/>
        <v>-0.72422876863699903</v>
      </c>
      <c r="G49" s="1">
        <f t="shared" si="12"/>
        <v>4.7874917427820458</v>
      </c>
    </row>
    <row r="50" spans="1:7" x14ac:dyDescent="0.3">
      <c r="A50">
        <v>150</v>
      </c>
      <c r="B50">
        <v>13.835017835909632</v>
      </c>
      <c r="C50">
        <v>0.42832872556995766</v>
      </c>
      <c r="D50" s="1">
        <f t="shared" si="9"/>
        <v>0.57167127443004229</v>
      </c>
      <c r="E50" s="1">
        <f t="shared" si="10"/>
        <v>0.55919114785521074</v>
      </c>
      <c r="F50" s="1">
        <f t="shared" si="11"/>
        <v>-0.58126391820355017</v>
      </c>
      <c r="G50" s="1">
        <f t="shared" si="12"/>
        <v>5.0106352940962555</v>
      </c>
    </row>
    <row r="51" spans="1:7" x14ac:dyDescent="0.3">
      <c r="A51">
        <v>180</v>
      </c>
      <c r="B51">
        <v>14.671652267818578</v>
      </c>
      <c r="C51">
        <v>0.45423072036590029</v>
      </c>
      <c r="D51" s="1">
        <f t="shared" si="9"/>
        <v>0.54576927963409971</v>
      </c>
      <c r="E51" s="1">
        <f t="shared" si="10"/>
        <v>0.60555895731559595</v>
      </c>
      <c r="F51" s="1">
        <f t="shared" si="11"/>
        <v>-0.50160335109145748</v>
      </c>
      <c r="G51" s="1">
        <f t="shared" si="12"/>
        <v>5.1929568508902104</v>
      </c>
    </row>
    <row r="52" spans="1:7" x14ac:dyDescent="0.3">
      <c r="B52">
        <v>32.299999999999997</v>
      </c>
      <c r="C52">
        <v>1</v>
      </c>
      <c r="D52" s="1">
        <f t="shared" si="9"/>
        <v>0</v>
      </c>
      <c r="E52" s="1" t="e">
        <f t="shared" si="10"/>
        <v>#NUM!</v>
      </c>
      <c r="F52" s="1" t="e">
        <f t="shared" si="11"/>
        <v>#NUM!</v>
      </c>
      <c r="G52" s="1" t="e">
        <f t="shared" si="12"/>
        <v>#NUM!</v>
      </c>
    </row>
    <row r="53" spans="1:7" x14ac:dyDescent="0.3">
      <c r="D53" s="1">
        <f t="shared" si="9"/>
        <v>1</v>
      </c>
      <c r="E53" s="1">
        <f t="shared" si="10"/>
        <v>0</v>
      </c>
      <c r="F53" s="1" t="e">
        <f t="shared" si="11"/>
        <v>#NUM!</v>
      </c>
      <c r="G53" s="1" t="e">
        <f t="shared" si="12"/>
        <v>#NUM!</v>
      </c>
    </row>
    <row r="54" spans="1:7" x14ac:dyDescent="0.3">
      <c r="A54" t="s">
        <v>21</v>
      </c>
      <c r="D54" s="1">
        <f t="shared" si="9"/>
        <v>1</v>
      </c>
      <c r="E54" s="1">
        <f t="shared" si="10"/>
        <v>0</v>
      </c>
      <c r="F54" s="1" t="e">
        <f t="shared" si="11"/>
        <v>#NUM!</v>
      </c>
      <c r="G54" s="1" t="e">
        <f t="shared" si="12"/>
        <v>#VALUE!</v>
      </c>
    </row>
    <row r="55" spans="1:7" x14ac:dyDescent="0.3">
      <c r="A55">
        <v>0</v>
      </c>
      <c r="B55">
        <v>0</v>
      </c>
      <c r="D55" s="1">
        <f>1-C55:C65</f>
        <v>1</v>
      </c>
      <c r="E55" s="1">
        <f>-LN(D55:D65)</f>
        <v>0</v>
      </c>
      <c r="F55" s="1" t="e">
        <f>LN(E55:E65)</f>
        <v>#NUM!</v>
      </c>
      <c r="G55" s="1" t="e">
        <f>LN(A55:A65)</f>
        <v>#NUM!</v>
      </c>
    </row>
    <row r="56" spans="1:7" x14ac:dyDescent="0.3">
      <c r="A56">
        <v>5</v>
      </c>
      <c r="B56">
        <v>1.3999056307014792</v>
      </c>
      <c r="C56">
        <v>4.3340731600664997E-2</v>
      </c>
      <c r="D56" s="1">
        <f>1-C56:C66</f>
        <v>0.95665926839933502</v>
      </c>
      <c r="E56" s="1">
        <f>-LN(D56:D66)</f>
        <v>4.430799230696874E-2</v>
      </c>
      <c r="F56" s="1">
        <f>LN(E56:E66)</f>
        <v>-3.1165902049537015</v>
      </c>
      <c r="G56" s="1">
        <f>LN(A56:A66)</f>
        <v>1.6094379124341003</v>
      </c>
    </row>
    <row r="57" spans="1:7" x14ac:dyDescent="0.3">
      <c r="A57">
        <v>10</v>
      </c>
      <c r="B57">
        <v>1.6559936908517356</v>
      </c>
      <c r="C57">
        <v>5.1269154515533613E-2</v>
      </c>
      <c r="D57" s="1">
        <f>1-C57:C67</f>
        <v>0.9487308454844664</v>
      </c>
      <c r="E57" s="1">
        <f>-LN(D57:D67)</f>
        <v>5.2630139688785903E-2</v>
      </c>
      <c r="F57" s="1">
        <f>LN(E57:E67)</f>
        <v>-2.9444663254534147</v>
      </c>
      <c r="G57" s="1">
        <f>LN(A57:A67)</f>
        <v>2.3025850929940459</v>
      </c>
    </row>
    <row r="58" spans="1:7" x14ac:dyDescent="0.3">
      <c r="A58">
        <v>15</v>
      </c>
      <c r="B58">
        <v>1.9028416280050624</v>
      </c>
      <c r="C58">
        <v>5.8911505510992647E-2</v>
      </c>
      <c r="D58" s="1">
        <f>1-C58:C67</f>
        <v>0.94108849448900733</v>
      </c>
      <c r="E58" s="1">
        <f>-LN(D58:D67)</f>
        <v>6.0718100790887748E-2</v>
      </c>
      <c r="F58" s="1">
        <f>LN(E58:E67)</f>
        <v>-2.8015134245313691</v>
      </c>
      <c r="G58" s="1">
        <f>LN(A58:A67)</f>
        <v>2.7080502011022101</v>
      </c>
    </row>
    <row r="59" spans="1:7" x14ac:dyDescent="0.3">
      <c r="A59">
        <v>20</v>
      </c>
      <c r="B59">
        <v>1.9889973614775729</v>
      </c>
      <c r="C59">
        <v>6.1578865680420217E-2</v>
      </c>
      <c r="D59" s="1">
        <f t="shared" si="9"/>
        <v>0.93842113431957974</v>
      </c>
      <c r="E59" s="1">
        <f t="shared" si="10"/>
        <v>6.3556460243048882E-2</v>
      </c>
      <c r="F59" s="1">
        <f t="shared" si="11"/>
        <v>-2.7558266304464429</v>
      </c>
      <c r="G59" s="1">
        <f t="shared" si="12"/>
        <v>2.9957322735539909</v>
      </c>
    </row>
    <row r="60" spans="1:7" x14ac:dyDescent="0.3">
      <c r="A60">
        <v>30</v>
      </c>
      <c r="B60">
        <v>2.0656101426307449</v>
      </c>
      <c r="C60">
        <v>6.3950778409620587E-2</v>
      </c>
      <c r="D60" s="1">
        <f t="shared" si="9"/>
        <v>0.9360492215903794</v>
      </c>
      <c r="E60" s="1">
        <f t="shared" si="10"/>
        <v>6.6087216717992961E-2</v>
      </c>
      <c r="F60" s="1">
        <f t="shared" si="11"/>
        <v>-2.7167799438985587</v>
      </c>
      <c r="G60" s="1">
        <f t="shared" si="12"/>
        <v>3.4011973816621555</v>
      </c>
    </row>
    <row r="61" spans="1:7" x14ac:dyDescent="0.3">
      <c r="A61">
        <v>45</v>
      </c>
      <c r="B61">
        <v>2.4466571155682915</v>
      </c>
      <c r="C61">
        <v>7.5747898314807785E-2</v>
      </c>
      <c r="D61" s="1">
        <f t="shared" si="9"/>
        <v>0.92425210168519223</v>
      </c>
      <c r="E61" s="1">
        <f t="shared" si="10"/>
        <v>7.8770407232149689E-2</v>
      </c>
      <c r="F61" s="1">
        <f t="shared" si="11"/>
        <v>-2.5412178953913549</v>
      </c>
      <c r="G61" s="1">
        <f t="shared" si="12"/>
        <v>3.8066624897703196</v>
      </c>
    </row>
    <row r="62" spans="1:7" x14ac:dyDescent="0.3">
      <c r="A62">
        <v>60</v>
      </c>
      <c r="B62">
        <v>2.7977890250399575</v>
      </c>
      <c r="C62">
        <v>8.6618855264394973E-2</v>
      </c>
      <c r="D62" s="1">
        <f t="shared" si="9"/>
        <v>0.91338114473560506</v>
      </c>
      <c r="E62" s="1">
        <f t="shared" si="10"/>
        <v>9.0602021387590229E-2</v>
      </c>
      <c r="F62" s="1">
        <f t="shared" si="11"/>
        <v>-2.4012787550607877</v>
      </c>
      <c r="G62" s="1">
        <f t="shared" si="12"/>
        <v>4.0943445622221004</v>
      </c>
    </row>
    <row r="63" spans="1:7" x14ac:dyDescent="0.3">
      <c r="A63">
        <v>75</v>
      </c>
      <c r="B63">
        <v>3.0924564590234009</v>
      </c>
      <c r="C63">
        <v>9.5741686037876195E-2</v>
      </c>
      <c r="D63" s="1">
        <f t="shared" si="9"/>
        <v>0.90425831396212386</v>
      </c>
      <c r="E63" s="1">
        <f t="shared" si="10"/>
        <v>0.10064021387411719</v>
      </c>
      <c r="F63" s="1">
        <f t="shared" si="11"/>
        <v>-2.2962033608919907</v>
      </c>
      <c r="G63" s="1">
        <f t="shared" si="12"/>
        <v>4.3174881135363101</v>
      </c>
    </row>
    <row r="64" spans="1:7" x14ac:dyDescent="0.3">
      <c r="A64">
        <v>90</v>
      </c>
      <c r="B64">
        <v>2.949466552864612</v>
      </c>
      <c r="C64">
        <v>9.1314753958656722E-2</v>
      </c>
      <c r="D64" s="1">
        <f t="shared" si="9"/>
        <v>0.90868524604134326</v>
      </c>
      <c r="E64" s="1">
        <f t="shared" ref="E64:E65" si="13">-LN(D64:D73)</f>
        <v>9.5756508748793434E-2</v>
      </c>
      <c r="F64" s="1">
        <f t="shared" ref="F64:F65" si="14">LN(E64:E73)</f>
        <v>-2.3459466767429742</v>
      </c>
      <c r="G64" s="1">
        <f t="shared" ref="G64:G65" si="15">LN(A64:A73)</f>
        <v>4.499809670330265</v>
      </c>
    </row>
    <row r="65" spans="1:7" x14ac:dyDescent="0.3">
      <c r="A65">
        <v>120</v>
      </c>
      <c r="B65">
        <v>3.5206125295001076</v>
      </c>
      <c r="C65">
        <v>0.10899729193498786</v>
      </c>
      <c r="D65" s="1">
        <f t="shared" si="9"/>
        <v>0.89100270806501214</v>
      </c>
      <c r="E65" s="1">
        <f t="shared" si="13"/>
        <v>0.11540781216127526</v>
      </c>
      <c r="F65" s="1">
        <f t="shared" si="14"/>
        <v>-2.159283230827898</v>
      </c>
      <c r="G65" s="1">
        <f t="shared" si="15"/>
        <v>4.7874917427820458</v>
      </c>
    </row>
    <row r="66" spans="1:7" x14ac:dyDescent="0.3">
      <c r="A66">
        <v>150</v>
      </c>
      <c r="B66">
        <v>4.0108829236739982</v>
      </c>
      <c r="C66">
        <v>0.12417594190941172</v>
      </c>
      <c r="D66" s="1">
        <f>1-C66:C74</f>
        <v>0.87582405809058828</v>
      </c>
      <c r="E66" s="1">
        <f>-LN(D66:D74)</f>
        <v>0.13259005514674327</v>
      </c>
      <c r="F66" s="1">
        <f>LN(E66:E74)</f>
        <v>-2.0204932029362714</v>
      </c>
      <c r="G66" s="1">
        <f>LN(A66:A74)</f>
        <v>5.0106352940962555</v>
      </c>
    </row>
    <row r="67" spans="1:7" x14ac:dyDescent="0.3">
      <c r="A67">
        <v>180</v>
      </c>
      <c r="B67">
        <v>4.3127381983542667</v>
      </c>
      <c r="C67">
        <v>0.13352130645059651</v>
      </c>
      <c r="D67" s="1">
        <f>1-C67:C75</f>
        <v>0.86647869354940354</v>
      </c>
      <c r="E67" s="1">
        <f>-LN(D67:D75)</f>
        <v>0.14331775922353793</v>
      </c>
      <c r="F67" s="1">
        <f>LN(E67:E75)</f>
        <v>-1.9426910214461603</v>
      </c>
      <c r="G67" s="1">
        <f>LN(A67:A75)</f>
        <v>5.1929568508902104</v>
      </c>
    </row>
    <row r="68" spans="1:7" x14ac:dyDescent="0.3">
      <c r="D68" s="1">
        <f t="shared" si="9"/>
        <v>1</v>
      </c>
      <c r="E68" s="1">
        <f t="shared" si="10"/>
        <v>0</v>
      </c>
      <c r="F68" s="1" t="e">
        <f t="shared" si="11"/>
        <v>#NUM!</v>
      </c>
      <c r="G68" s="1" t="e">
        <f t="shared" si="12"/>
        <v>#NUM!</v>
      </c>
    </row>
    <row r="69" spans="1:7" x14ac:dyDescent="0.3">
      <c r="D69" s="1">
        <f t="shared" si="9"/>
        <v>1</v>
      </c>
      <c r="E69" s="1">
        <f t="shared" si="10"/>
        <v>0</v>
      </c>
      <c r="F69" s="1" t="e">
        <f t="shared" si="11"/>
        <v>#NUM!</v>
      </c>
      <c r="G69" s="1" t="e">
        <f t="shared" si="12"/>
        <v>#NUM!</v>
      </c>
    </row>
    <row r="70" spans="1:7" x14ac:dyDescent="0.3">
      <c r="D70" s="1">
        <f t="shared" si="9"/>
        <v>1</v>
      </c>
      <c r="E70" s="1">
        <f t="shared" si="10"/>
        <v>0</v>
      </c>
      <c r="F70" s="1" t="e">
        <f t="shared" si="11"/>
        <v>#NUM!</v>
      </c>
      <c r="G70" s="1" t="e">
        <f t="shared" si="12"/>
        <v>#NUM!</v>
      </c>
    </row>
    <row r="71" spans="1:7" x14ac:dyDescent="0.3">
      <c r="D71" s="1">
        <f t="shared" si="9"/>
        <v>1</v>
      </c>
      <c r="E71" s="1">
        <f t="shared" si="10"/>
        <v>0</v>
      </c>
      <c r="F71" s="1" t="e">
        <f t="shared" si="11"/>
        <v>#NUM!</v>
      </c>
      <c r="G71" s="1" t="e">
        <f t="shared" si="12"/>
        <v>#NUM!</v>
      </c>
    </row>
    <row r="72" spans="1:7" x14ac:dyDescent="0.3">
      <c r="A72" t="s">
        <v>22</v>
      </c>
      <c r="D72" s="1">
        <f t="shared" si="9"/>
        <v>1</v>
      </c>
      <c r="E72" s="1">
        <f t="shared" si="10"/>
        <v>0</v>
      </c>
      <c r="F72" s="1" t="e">
        <f t="shared" si="11"/>
        <v>#NUM!</v>
      </c>
      <c r="G72" s="1" t="e">
        <f t="shared" si="12"/>
        <v>#VALUE!</v>
      </c>
    </row>
    <row r="73" spans="1:7" x14ac:dyDescent="0.3">
      <c r="A73">
        <v>0</v>
      </c>
      <c r="B73">
        <v>0</v>
      </c>
      <c r="D73" s="1">
        <f t="shared" si="9"/>
        <v>1</v>
      </c>
      <c r="E73" s="1">
        <f t="shared" si="10"/>
        <v>0</v>
      </c>
      <c r="F73" s="1" t="e">
        <f t="shared" si="11"/>
        <v>#NUM!</v>
      </c>
      <c r="G73" s="1" t="e">
        <f t="shared" si="12"/>
        <v>#NUM!</v>
      </c>
    </row>
    <row r="74" spans="1:7" x14ac:dyDescent="0.3">
      <c r="A74">
        <v>5</v>
      </c>
      <c r="B74">
        <v>1.8129617934954225</v>
      </c>
      <c r="C74">
        <v>5.6128848095833517E-2</v>
      </c>
      <c r="D74" s="1">
        <f t="shared" si="9"/>
        <v>0.94387115190416648</v>
      </c>
      <c r="E74" s="1">
        <f t="shared" si="10"/>
        <v>5.7765613779408462E-2</v>
      </c>
      <c r="F74" s="1">
        <f t="shared" si="11"/>
        <v>-2.851361597648598</v>
      </c>
      <c r="G74" s="1">
        <f t="shared" si="12"/>
        <v>1.6094379124341003</v>
      </c>
    </row>
    <row r="75" spans="1:7" x14ac:dyDescent="0.3">
      <c r="A75">
        <v>10</v>
      </c>
      <c r="B75">
        <v>2.3444232602478547</v>
      </c>
      <c r="C75">
        <v>7.258276347516579E-2</v>
      </c>
      <c r="D75" s="1">
        <f t="shared" si="9"/>
        <v>0.92741723652483421</v>
      </c>
      <c r="E75" s="1">
        <f t="shared" si="10"/>
        <v>7.535172133935672E-2</v>
      </c>
      <c r="F75" s="1">
        <f t="shared" si="11"/>
        <v>-2.5855885095871991</v>
      </c>
      <c r="G75" s="1">
        <f t="shared" si="12"/>
        <v>2.3025850929940459</v>
      </c>
    </row>
    <row r="76" spans="1:7" x14ac:dyDescent="0.3">
      <c r="A76">
        <v>15</v>
      </c>
      <c r="B76">
        <v>2.9020942129382941</v>
      </c>
      <c r="C76">
        <v>8.9848118047625214E-2</v>
      </c>
      <c r="D76" s="1">
        <f t="shared" si="9"/>
        <v>0.91015188195237484</v>
      </c>
      <c r="E76" s="1">
        <f t="shared" si="10"/>
        <v>9.4143790153670262E-2</v>
      </c>
      <c r="F76" s="1">
        <f t="shared" si="11"/>
        <v>-2.3629319829987843</v>
      </c>
      <c r="G76" s="1">
        <f t="shared" si="12"/>
        <v>2.7080502011022101</v>
      </c>
    </row>
    <row r="77" spans="1:7" x14ac:dyDescent="0.3">
      <c r="A77">
        <v>20</v>
      </c>
      <c r="B77">
        <v>3.26563603295175</v>
      </c>
      <c r="C77">
        <v>0.10110328275392416</v>
      </c>
      <c r="D77" s="1">
        <f t="shared" si="9"/>
        <v>0.89889671724607578</v>
      </c>
      <c r="E77" s="1">
        <f t="shared" si="10"/>
        <v>0.10658713737732843</v>
      </c>
      <c r="F77" s="1">
        <f t="shared" si="11"/>
        <v>-2.2387924370323078</v>
      </c>
      <c r="G77" s="1">
        <f t="shared" si="12"/>
        <v>2.9957322735539909</v>
      </c>
    </row>
    <row r="78" spans="1:7" x14ac:dyDescent="0.3">
      <c r="A78">
        <v>30</v>
      </c>
      <c r="B78">
        <v>3.9036907327586206</v>
      </c>
      <c r="C78">
        <v>0.12085729822782108</v>
      </c>
      <c r="D78" s="1">
        <f t="shared" si="9"/>
        <v>0.8791427017721789</v>
      </c>
      <c r="E78" s="1">
        <f t="shared" si="10"/>
        <v>0.12880804888520708</v>
      </c>
      <c r="F78" s="1">
        <f t="shared" si="11"/>
        <v>-2.0494319759196111</v>
      </c>
      <c r="G78" s="1">
        <f t="shared" si="12"/>
        <v>3.4011973816621555</v>
      </c>
    </row>
    <row r="79" spans="1:7" x14ac:dyDescent="0.3">
      <c r="A79">
        <v>45</v>
      </c>
      <c r="B79">
        <v>4.9492654260528894</v>
      </c>
      <c r="C79">
        <v>0.15322803176634334</v>
      </c>
      <c r="D79" s="1">
        <f t="shared" si="9"/>
        <v>0.84677196823365664</v>
      </c>
      <c r="E79" s="1">
        <f t="shared" si="10"/>
        <v>0.16632384344169598</v>
      </c>
      <c r="F79" s="1">
        <f t="shared" si="11"/>
        <v>-1.793818526983076</v>
      </c>
      <c r="G79" s="1">
        <f t="shared" si="12"/>
        <v>3.8066624897703196</v>
      </c>
    </row>
    <row r="80" spans="1:7" x14ac:dyDescent="0.3">
      <c r="A80">
        <v>60</v>
      </c>
      <c r="B80">
        <v>5.995454545454546</v>
      </c>
      <c r="C80">
        <v>0.18561778778497048</v>
      </c>
      <c r="D80" s="1">
        <f t="shared" si="9"/>
        <v>0.81438221221502949</v>
      </c>
      <c r="E80" s="1">
        <f t="shared" si="10"/>
        <v>0.20532547500713369</v>
      </c>
      <c r="F80" s="1">
        <f t="shared" si="11"/>
        <v>-1.5831588759182371</v>
      </c>
      <c r="G80" s="1">
        <f t="shared" si="12"/>
        <v>4.0943445622221004</v>
      </c>
    </row>
    <row r="81" spans="1:7" x14ac:dyDescent="0.3">
      <c r="A81">
        <v>75</v>
      </c>
      <c r="B81">
        <v>6.7643118960346555</v>
      </c>
      <c r="C81">
        <v>0.20942142092986551</v>
      </c>
      <c r="D81" s="1">
        <f t="shared" si="9"/>
        <v>0.79057857907013451</v>
      </c>
      <c r="E81" s="1">
        <f t="shared" si="10"/>
        <v>0.23499022300959196</v>
      </c>
      <c r="F81" s="1">
        <f t="shared" si="11"/>
        <v>-1.4482113699179597</v>
      </c>
      <c r="G81" s="1">
        <f t="shared" si="12"/>
        <v>4.3174881135363101</v>
      </c>
    </row>
    <row r="82" spans="1:7" x14ac:dyDescent="0.3">
      <c r="A82">
        <v>90</v>
      </c>
      <c r="B82">
        <v>7.7101737668161432</v>
      </c>
      <c r="C82">
        <v>0.23870507018006637</v>
      </c>
      <c r="D82" s="1">
        <f t="shared" si="9"/>
        <v>0.76129492981993363</v>
      </c>
      <c r="E82" s="1">
        <f t="shared" si="10"/>
        <v>0.27273444058977819</v>
      </c>
      <c r="F82" s="1">
        <f t="shared" si="11"/>
        <v>-1.2992567023131107</v>
      </c>
      <c r="G82" s="1">
        <f t="shared" si="12"/>
        <v>4.499809670330265</v>
      </c>
    </row>
    <row r="83" spans="1:7" x14ac:dyDescent="0.3">
      <c r="A83">
        <v>120</v>
      </c>
      <c r="B83">
        <v>8.9013274336283192</v>
      </c>
      <c r="C83">
        <v>0.27558289268199132</v>
      </c>
      <c r="D83" s="1">
        <f t="shared" si="9"/>
        <v>0.72441710731800868</v>
      </c>
      <c r="E83" s="1">
        <f t="shared" si="10"/>
        <v>0.32238793740687932</v>
      </c>
      <c r="F83" s="1">
        <f t="shared" si="11"/>
        <v>-1.1319996840406912</v>
      </c>
      <c r="G83" s="1">
        <f t="shared" si="12"/>
        <v>4.7874917427820458</v>
      </c>
    </row>
    <row r="84" spans="1:7" x14ac:dyDescent="0.3">
      <c r="A84">
        <v>150</v>
      </c>
      <c r="B84">
        <v>10.026704545454548</v>
      </c>
      <c r="C84">
        <v>0.31042428933295818</v>
      </c>
      <c r="D84" s="1">
        <f t="shared" si="9"/>
        <v>0.68957571066704182</v>
      </c>
      <c r="E84" s="1">
        <f t="shared" si="10"/>
        <v>0.37167878260355269</v>
      </c>
      <c r="F84" s="1">
        <f t="shared" si="11"/>
        <v>-0.9897252853540357</v>
      </c>
      <c r="G84" s="1">
        <f t="shared" si="12"/>
        <v>5.0106352940962555</v>
      </c>
    </row>
    <row r="85" spans="1:7" x14ac:dyDescent="0.3">
      <c r="A85">
        <v>180</v>
      </c>
      <c r="B85">
        <v>10.749699317682433</v>
      </c>
      <c r="C85">
        <v>0.33280802841122087</v>
      </c>
      <c r="D85" s="1">
        <f t="shared" si="9"/>
        <v>0.66719197158877908</v>
      </c>
      <c r="E85" s="1">
        <f t="shared" si="10"/>
        <v>0.40467746100043611</v>
      </c>
      <c r="F85" s="1">
        <f t="shared" si="11"/>
        <v>-0.90466492175616253</v>
      </c>
      <c r="G85" s="1">
        <f t="shared" si="12"/>
        <v>5.1929568508902104</v>
      </c>
    </row>
    <row r="86" spans="1:7" x14ac:dyDescent="0.3">
      <c r="B86">
        <v>32.299999999999997</v>
      </c>
      <c r="C86">
        <v>1</v>
      </c>
      <c r="D86" s="1">
        <f t="shared" si="9"/>
        <v>0</v>
      </c>
      <c r="E86" s="1" t="e">
        <f t="shared" si="10"/>
        <v>#NUM!</v>
      </c>
      <c r="F86" s="1" t="e">
        <f t="shared" si="11"/>
        <v>#NUM!</v>
      </c>
      <c r="G86" s="1" t="e">
        <f t="shared" si="12"/>
        <v>#NUM!</v>
      </c>
    </row>
    <row r="87" spans="1:7" x14ac:dyDescent="0.3">
      <c r="D87" s="1">
        <f t="shared" si="9"/>
        <v>1</v>
      </c>
      <c r="E87" s="1">
        <f t="shared" si="10"/>
        <v>0</v>
      </c>
      <c r="F87" s="1" t="e">
        <f t="shared" si="11"/>
        <v>#NUM!</v>
      </c>
      <c r="G87" s="1" t="e">
        <f t="shared" si="12"/>
        <v>#NUM!</v>
      </c>
    </row>
    <row r="88" spans="1:7" x14ac:dyDescent="0.3">
      <c r="D88" s="1">
        <f t="shared" si="9"/>
        <v>1</v>
      </c>
      <c r="E88" s="1">
        <f t="shared" si="10"/>
        <v>0</v>
      </c>
      <c r="F88" s="1" t="e">
        <f t="shared" si="11"/>
        <v>#NUM!</v>
      </c>
      <c r="G88" s="1" t="e">
        <f t="shared" si="12"/>
        <v>#NUM!</v>
      </c>
    </row>
    <row r="89" spans="1:7" x14ac:dyDescent="0.3">
      <c r="D89" s="1">
        <f t="shared" ref="D89:D97" si="16">1-C89:C98</f>
        <v>1</v>
      </c>
      <c r="E89" s="1">
        <f t="shared" ref="E89:E97" si="17">-LN(D89:D98)</f>
        <v>0</v>
      </c>
      <c r="F89" s="1" t="e">
        <f t="shared" ref="F89:F97" si="18">LN(E89:E98)</f>
        <v>#NUM!</v>
      </c>
      <c r="G89" s="1" t="e">
        <f t="shared" ref="G89:G98" si="19">LN(A89:A98)</f>
        <v>#NUM!</v>
      </c>
    </row>
    <row r="90" spans="1:7" x14ac:dyDescent="0.3">
      <c r="D90" s="1">
        <f t="shared" si="16"/>
        <v>1</v>
      </c>
      <c r="E90" s="1">
        <f t="shared" si="17"/>
        <v>0</v>
      </c>
      <c r="F90" s="1" t="e">
        <f t="shared" si="18"/>
        <v>#NUM!</v>
      </c>
      <c r="G90" s="1" t="e">
        <f t="shared" si="19"/>
        <v>#NUM!</v>
      </c>
    </row>
    <row r="91" spans="1:7" x14ac:dyDescent="0.3">
      <c r="A91" t="s">
        <v>25</v>
      </c>
      <c r="D91" s="1">
        <f t="shared" si="16"/>
        <v>1</v>
      </c>
      <c r="E91" s="1">
        <f t="shared" si="17"/>
        <v>0</v>
      </c>
      <c r="F91" s="1" t="e">
        <f t="shared" si="18"/>
        <v>#NUM!</v>
      </c>
      <c r="G91" s="1" t="e">
        <f t="shared" si="19"/>
        <v>#VALUE!</v>
      </c>
    </row>
    <row r="92" spans="1:7" x14ac:dyDescent="0.3">
      <c r="A92">
        <v>0</v>
      </c>
      <c r="B92">
        <v>0</v>
      </c>
      <c r="D92" s="1">
        <f t="shared" si="16"/>
        <v>1</v>
      </c>
      <c r="E92" s="1">
        <f t="shared" si="17"/>
        <v>0</v>
      </c>
      <c r="F92" s="1" t="e">
        <f t="shared" si="18"/>
        <v>#NUM!</v>
      </c>
      <c r="G92" s="1" t="e">
        <f t="shared" si="19"/>
        <v>#NUM!</v>
      </c>
    </row>
    <row r="93" spans="1:7" x14ac:dyDescent="0.3">
      <c r="A93">
        <v>5</v>
      </c>
      <c r="B93">
        <v>1.8440000000000005</v>
      </c>
      <c r="C93">
        <v>5.7089783281733766E-2</v>
      </c>
      <c r="D93" s="1">
        <f t="shared" si="16"/>
        <v>0.94291021671826625</v>
      </c>
      <c r="E93" s="1">
        <f t="shared" si="17"/>
        <v>5.8784211148414638E-2</v>
      </c>
      <c r="F93" s="1">
        <f t="shared" si="18"/>
        <v>-2.8338819780190425</v>
      </c>
      <c r="G93" s="1">
        <f t="shared" si="19"/>
        <v>1.6094379124341003</v>
      </c>
    </row>
    <row r="94" spans="1:7" x14ac:dyDescent="0.3">
      <c r="A94">
        <v>10</v>
      </c>
      <c r="B94">
        <v>3.0983824471492634</v>
      </c>
      <c r="C94">
        <v>9.5925153162515903E-2</v>
      </c>
      <c r="D94" s="1">
        <f t="shared" si="16"/>
        <v>0.90407484683748407</v>
      </c>
      <c r="E94" s="1">
        <f t="shared" si="17"/>
        <v>0.10084312684308377</v>
      </c>
      <c r="F94" s="1">
        <f t="shared" si="18"/>
        <v>-2.2941891691792144</v>
      </c>
      <c r="G94" s="1">
        <f t="shared" si="19"/>
        <v>2.3025850929940459</v>
      </c>
    </row>
    <row r="95" spans="1:7" x14ac:dyDescent="0.3">
      <c r="A95">
        <v>15</v>
      </c>
      <c r="B95">
        <v>4.148029157667386</v>
      </c>
      <c r="C95">
        <v>0.12842195534573952</v>
      </c>
      <c r="D95" s="1">
        <f t="shared" si="16"/>
        <v>0.87157804465426048</v>
      </c>
      <c r="E95" s="1">
        <f t="shared" si="17"/>
        <v>0.13744986593263198</v>
      </c>
      <c r="F95" s="1">
        <f t="shared" si="18"/>
        <v>-1.9844960397614491</v>
      </c>
      <c r="G95" s="1">
        <f t="shared" si="19"/>
        <v>2.7080502011022101</v>
      </c>
    </row>
    <row r="96" spans="1:7" x14ac:dyDescent="0.3">
      <c r="A96">
        <v>20</v>
      </c>
      <c r="B96">
        <v>4.9770939984751124</v>
      </c>
      <c r="C96">
        <v>0.15408959747600967</v>
      </c>
      <c r="D96" s="1">
        <f t="shared" si="16"/>
        <v>0.8459104025239903</v>
      </c>
      <c r="E96" s="1">
        <f t="shared" si="17"/>
        <v>0.16734183216651993</v>
      </c>
      <c r="F96" s="1">
        <f t="shared" si="18"/>
        <v>-1.7877166594085172</v>
      </c>
      <c r="G96" s="1">
        <f t="shared" si="19"/>
        <v>2.9957322735539909</v>
      </c>
    </row>
    <row r="97" spans="1:7" x14ac:dyDescent="0.3">
      <c r="A97">
        <v>30</v>
      </c>
      <c r="B97">
        <v>6.6518463073852301</v>
      </c>
      <c r="C97">
        <v>0.20593951416053347</v>
      </c>
      <c r="D97" s="1">
        <f t="shared" si="16"/>
        <v>0.79406048583946653</v>
      </c>
      <c r="E97" s="1">
        <f t="shared" si="17"/>
        <v>0.23059564199731988</v>
      </c>
      <c r="F97" s="1">
        <f t="shared" si="18"/>
        <v>-1.4670895698629658</v>
      </c>
      <c r="G97" s="1">
        <f t="shared" si="19"/>
        <v>3.4011973816621555</v>
      </c>
    </row>
    <row r="98" spans="1:7" x14ac:dyDescent="0.3">
      <c r="A98">
        <v>45</v>
      </c>
      <c r="B98">
        <v>8.457625395390874</v>
      </c>
      <c r="C98">
        <v>0.26184598747340171</v>
      </c>
      <c r="D98" s="1">
        <f>1-C98:C106</f>
        <v>0.73815401252659829</v>
      </c>
      <c r="E98" s="1">
        <f>-LN(D98:D106)</f>
        <v>0.30360278709376615</v>
      </c>
      <c r="F98" s="1">
        <f>LN(E98:E106)</f>
        <v>-1.1920350533520547</v>
      </c>
      <c r="G98" s="1">
        <f t="shared" si="19"/>
        <v>3.8066624897703196</v>
      </c>
    </row>
    <row r="99" spans="1:7" x14ac:dyDescent="0.3">
      <c r="A99">
        <v>60</v>
      </c>
      <c r="B99">
        <v>10.004493801652895</v>
      </c>
      <c r="C99">
        <v>0.30973665020597202</v>
      </c>
      <c r="D99" s="1">
        <f>1-C99:C106</f>
        <v>0.69026334979402804</v>
      </c>
      <c r="E99" s="1">
        <f>-LN(D99:D106)</f>
        <v>0.37068208783875667</v>
      </c>
      <c r="F99" s="1">
        <f>LN(E99:E106)</f>
        <v>-0.99241048982359881</v>
      </c>
      <c r="G99" s="1">
        <f>LN(A99:A107)</f>
        <v>4.0943445622221004</v>
      </c>
    </row>
    <row r="100" spans="1:7" x14ac:dyDescent="0.3">
      <c r="A100">
        <v>75</v>
      </c>
      <c r="B100">
        <v>11.758808078449686</v>
      </c>
      <c r="C100">
        <v>0.3640497857105166</v>
      </c>
      <c r="D100" s="1">
        <f>1-C100:C106</f>
        <v>0.6359502142894834</v>
      </c>
      <c r="E100" s="1">
        <f>-LN(D100:D106)</f>
        <v>0.45263499812505981</v>
      </c>
      <c r="F100" s="1">
        <f>LN(E100:E106)</f>
        <v>-0.7926692219382846</v>
      </c>
      <c r="G100" s="1">
        <f>LN(A100:A107)</f>
        <v>4.3174881135363101</v>
      </c>
    </row>
    <row r="101" spans="1:7" x14ac:dyDescent="0.3">
      <c r="A101">
        <v>90</v>
      </c>
      <c r="B101">
        <v>13.193343982960599</v>
      </c>
      <c r="C101">
        <v>0.4084626620111641</v>
      </c>
      <c r="D101" s="1">
        <f>1-C101:C106</f>
        <v>0.5915373379888359</v>
      </c>
      <c r="E101" s="1">
        <f>-LN(D101:D106)</f>
        <v>0.52503047331446584</v>
      </c>
      <c r="F101" s="1">
        <f>LN(E101:E106)</f>
        <v>-0.64429897366651845</v>
      </c>
      <c r="G101" s="1">
        <f>LN(A101:A107)</f>
        <v>4.499809670330265</v>
      </c>
    </row>
    <row r="102" spans="1:7" x14ac:dyDescent="0.3">
      <c r="A102">
        <v>120</v>
      </c>
      <c r="B102">
        <v>15.679941825233309</v>
      </c>
      <c r="C102">
        <v>0.48544711533230062</v>
      </c>
      <c r="D102" s="1">
        <f>1-C102:C106</f>
        <v>0.51455288466769944</v>
      </c>
      <c r="E102" s="1">
        <f>-LN(D102:D106)</f>
        <v>0.6644569405206302</v>
      </c>
      <c r="F102" s="1">
        <f>LN(E102:E106)</f>
        <v>-0.40878520274690067</v>
      </c>
      <c r="G102" s="1">
        <f>LN(A102:A107)</f>
        <v>4.7874917427820458</v>
      </c>
    </row>
    <row r="103" spans="1:7" x14ac:dyDescent="0.3">
      <c r="A103">
        <v>150</v>
      </c>
      <c r="B103">
        <v>17.321523504799408</v>
      </c>
      <c r="C103">
        <v>0.5362700775479694</v>
      </c>
      <c r="D103" s="1">
        <f>1-C103:C106</f>
        <v>0.4637299224520306</v>
      </c>
      <c r="E103" s="1">
        <f>-LN(D103:D106)</f>
        <v>0.76845295990167739</v>
      </c>
      <c r="F103" s="1">
        <f>LN(E103:E106)</f>
        <v>-0.26337592815449506</v>
      </c>
      <c r="G103" s="1">
        <f>LN(A103:A107)</f>
        <v>5.0106352940962555</v>
      </c>
    </row>
    <row r="104" spans="1:7" x14ac:dyDescent="0.3">
      <c r="A104">
        <v>180</v>
      </c>
      <c r="B104">
        <v>18.532887700534761</v>
      </c>
      <c r="C104">
        <v>0.57377361301965213</v>
      </c>
      <c r="D104" s="1">
        <f>1-C104:C106</f>
        <v>0.42622638698034787</v>
      </c>
      <c r="E104" s="1">
        <f>-LN(D104:D106)</f>
        <v>0.85278464903244067</v>
      </c>
      <c r="F104" s="1">
        <f>LN(E104:E106)</f>
        <v>-0.15924822639809544</v>
      </c>
      <c r="G104" s="1">
        <f>LN(A104:A107)</f>
        <v>5.1929568508902104</v>
      </c>
    </row>
    <row r="105" spans="1:7" x14ac:dyDescent="0.3">
      <c r="D105" s="1">
        <f>1-C105:C106</f>
        <v>1</v>
      </c>
      <c r="E105" s="1">
        <f>-LN(D105:D106)</f>
        <v>0</v>
      </c>
      <c r="F105" s="1" t="e">
        <f>LN(E105:E106)</f>
        <v>#NUM!</v>
      </c>
      <c r="G105" s="1" t="e">
        <f>LN(A105:A107)</f>
        <v>#NUM!</v>
      </c>
    </row>
    <row r="106" spans="1:7" x14ac:dyDescent="0.3">
      <c r="D106" s="1">
        <f>1-C106:C106</f>
        <v>1</v>
      </c>
      <c r="E106" s="1">
        <f>-LN(D106:D106)</f>
        <v>0</v>
      </c>
      <c r="F106" s="1" t="e">
        <f>LN(E106:E106)</f>
        <v>#NUM!</v>
      </c>
      <c r="G106" s="1" t="e">
        <f>LN(A106:A107)</f>
        <v>#NUM!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93CCD-BDA3-427F-B88F-9CD444D7FB12}">
  <dimension ref="A1:H15"/>
  <sheetViews>
    <sheetView zoomScale="95" workbookViewId="0">
      <selection activeCell="I22" sqref="I22"/>
    </sheetView>
  </sheetViews>
  <sheetFormatPr defaultRowHeight="14.4" x14ac:dyDescent="0.3"/>
  <cols>
    <col min="1" max="1" width="9.33203125" bestFit="1" customWidth="1"/>
    <col min="3" max="4" width="9.33203125" bestFit="1" customWidth="1"/>
    <col min="5" max="5" width="11" bestFit="1" customWidth="1"/>
    <col min="6" max="6" width="13.33203125" customWidth="1"/>
    <col min="7" max="7" width="11" bestFit="1" customWidth="1"/>
  </cols>
  <sheetData>
    <row r="1" spans="1:8" x14ac:dyDescent="0.3">
      <c r="A1" t="s">
        <v>6</v>
      </c>
      <c r="C1" t="s">
        <v>7</v>
      </c>
      <c r="D1" t="s">
        <v>8</v>
      </c>
      <c r="E1" t="s">
        <v>9</v>
      </c>
      <c r="F1" t="s">
        <v>10</v>
      </c>
      <c r="G1" t="s">
        <v>11</v>
      </c>
      <c r="H1" t="s">
        <v>18</v>
      </c>
    </row>
    <row r="2" spans="1:8" x14ac:dyDescent="0.3">
      <c r="A2" t="s">
        <v>12</v>
      </c>
      <c r="B2" t="s">
        <v>13</v>
      </c>
      <c r="C2">
        <v>3.34</v>
      </c>
      <c r="D2">
        <v>0.04</v>
      </c>
      <c r="E2">
        <f>(C2/(1-D2))/100</f>
        <v>3.4791666666666665E-2</v>
      </c>
      <c r="F2">
        <f>(E2-$E$2)*(1-$D$2)</f>
        <v>0</v>
      </c>
      <c r="G2" s="1">
        <f t="shared" ref="G2:G14" si="0">F2*100</f>
        <v>0</v>
      </c>
      <c r="H2" cm="1">
        <f t="array" ref="H2:H15">G2:G15/MAX(G2:G15)</f>
        <v>0</v>
      </c>
    </row>
    <row r="3" spans="1:8" x14ac:dyDescent="0.3">
      <c r="A3">
        <v>1</v>
      </c>
      <c r="C3">
        <v>4.32</v>
      </c>
      <c r="D3">
        <v>4.8399999999999999E-2</v>
      </c>
      <c r="E3">
        <f t="shared" ref="E3:E14" si="1">(C3/(1-D3))/100</f>
        <v>4.5397225725094581E-2</v>
      </c>
      <c r="F3">
        <f t="shared" ref="F3:F14" si="2">(E3-$E$2)*(1-$D$2)</f>
        <v>1.0181336696090799E-2</v>
      </c>
      <c r="G3" s="1">
        <f t="shared" si="0"/>
        <v>1.0181336696090799</v>
      </c>
      <c r="H3">
        <v>3.2016782063178616E-2</v>
      </c>
    </row>
    <row r="4" spans="1:8" x14ac:dyDescent="0.3">
      <c r="A4">
        <v>2</v>
      </c>
      <c r="C4">
        <v>4.7300000000000004</v>
      </c>
      <c r="D4">
        <v>5.2400000000000002E-2</v>
      </c>
      <c r="E4">
        <f t="shared" si="1"/>
        <v>4.9915576192486287E-2</v>
      </c>
      <c r="F4">
        <f t="shared" si="2"/>
        <v>1.4518953144786836E-2</v>
      </c>
      <c r="G4" s="1">
        <f t="shared" si="0"/>
        <v>1.4518953144786837</v>
      </c>
      <c r="H4">
        <v>4.5657085360964897E-2</v>
      </c>
    </row>
    <row r="5" spans="1:8" x14ac:dyDescent="0.3">
      <c r="A5">
        <v>3</v>
      </c>
      <c r="C5">
        <v>5.75</v>
      </c>
      <c r="D5">
        <v>6.4500000000000002E-2</v>
      </c>
      <c r="E5">
        <f t="shared" si="1"/>
        <v>6.1464457509353289E-2</v>
      </c>
      <c r="F5">
        <f t="shared" si="2"/>
        <v>2.5605879208979158E-2</v>
      </c>
      <c r="G5" s="1">
        <f t="shared" si="0"/>
        <v>2.5605879208979156</v>
      </c>
      <c r="H5">
        <v>8.0521632732638848E-2</v>
      </c>
    </row>
    <row r="6" spans="1:8" x14ac:dyDescent="0.3">
      <c r="A6">
        <v>4</v>
      </c>
      <c r="C6">
        <v>6.37</v>
      </c>
      <c r="D6">
        <v>7.0400000000000004E-2</v>
      </c>
      <c r="E6">
        <f t="shared" si="1"/>
        <v>6.8524096385542174E-2</v>
      </c>
      <c r="F6">
        <f t="shared" si="2"/>
        <v>3.2383132530120484E-2</v>
      </c>
      <c r="G6" s="1">
        <f t="shared" si="0"/>
        <v>3.2383132530120484</v>
      </c>
      <c r="H6">
        <v>0.1018337500947185</v>
      </c>
    </row>
    <row r="7" spans="1:8" x14ac:dyDescent="0.3">
      <c r="A7">
        <v>5</v>
      </c>
      <c r="C7">
        <v>7.87</v>
      </c>
      <c r="D7">
        <v>8.7099999999999997E-2</v>
      </c>
      <c r="E7">
        <f t="shared" si="1"/>
        <v>8.6208785190053677E-2</v>
      </c>
      <c r="F7">
        <f t="shared" si="2"/>
        <v>4.9360433782451529E-2</v>
      </c>
      <c r="G7" s="1">
        <f t="shared" si="0"/>
        <v>4.9360433782451532</v>
      </c>
      <c r="H7">
        <v>0.15522148988192305</v>
      </c>
    </row>
    <row r="8" spans="1:8" x14ac:dyDescent="0.3">
      <c r="A8">
        <v>6</v>
      </c>
      <c r="C8">
        <v>9.7799999999999994</v>
      </c>
      <c r="D8">
        <v>0.1094</v>
      </c>
      <c r="E8">
        <f t="shared" si="1"/>
        <v>0.10981360880305412</v>
      </c>
      <c r="F8">
        <f t="shared" si="2"/>
        <v>7.2021064450931954E-2</v>
      </c>
      <c r="G8" s="1">
        <f t="shared" si="0"/>
        <v>7.2021064450931958</v>
      </c>
      <c r="H8">
        <v>0.22648133475135834</v>
      </c>
    </row>
    <row r="9" spans="1:8" x14ac:dyDescent="0.3">
      <c r="A9">
        <v>7</v>
      </c>
      <c r="C9">
        <v>11.7</v>
      </c>
      <c r="D9">
        <v>0.13089999999999999</v>
      </c>
      <c r="E9">
        <f t="shared" si="1"/>
        <v>0.13462202278218846</v>
      </c>
      <c r="F9">
        <f t="shared" si="2"/>
        <v>9.5837141870900922E-2</v>
      </c>
      <c r="G9" s="1">
        <f t="shared" si="0"/>
        <v>9.5837141870900915</v>
      </c>
      <c r="H9">
        <v>0.30137465997138652</v>
      </c>
    </row>
    <row r="10" spans="1:8" x14ac:dyDescent="0.3">
      <c r="A10">
        <v>8</v>
      </c>
      <c r="C10">
        <v>12.81</v>
      </c>
      <c r="D10">
        <v>0.14319999999999999</v>
      </c>
      <c r="E10">
        <f t="shared" si="1"/>
        <v>0.14950980392156862</v>
      </c>
      <c r="F10">
        <f t="shared" si="2"/>
        <v>0.11012941176470588</v>
      </c>
      <c r="G10" s="1">
        <f t="shared" si="0"/>
        <v>11.012941176470587</v>
      </c>
      <c r="H10">
        <v>0.34631890492045869</v>
      </c>
    </row>
    <row r="11" spans="1:8" x14ac:dyDescent="0.3">
      <c r="A11">
        <v>9</v>
      </c>
      <c r="C11">
        <v>13.86</v>
      </c>
      <c r="D11">
        <v>0.15359999999999999</v>
      </c>
      <c r="E11">
        <f t="shared" si="1"/>
        <v>0.16375236294896031</v>
      </c>
      <c r="F11">
        <f t="shared" si="2"/>
        <v>0.12380226843100189</v>
      </c>
      <c r="G11" s="1">
        <f t="shared" si="0"/>
        <v>12.380226843100189</v>
      </c>
      <c r="H11">
        <v>0.38931530953145249</v>
      </c>
    </row>
    <row r="12" spans="1:8" x14ac:dyDescent="0.3">
      <c r="A12">
        <v>10</v>
      </c>
      <c r="C12">
        <v>16.21</v>
      </c>
      <c r="D12">
        <v>0.1797</v>
      </c>
      <c r="E12">
        <f t="shared" si="1"/>
        <v>0.19761063025722297</v>
      </c>
      <c r="F12">
        <f t="shared" si="2"/>
        <v>0.15630620504693404</v>
      </c>
      <c r="G12" s="1">
        <f t="shared" si="0"/>
        <v>15.630620504693404</v>
      </c>
      <c r="H12">
        <v>0.4915289466884718</v>
      </c>
    </row>
    <row r="13" spans="1:8" x14ac:dyDescent="0.3">
      <c r="A13">
        <v>11</v>
      </c>
      <c r="C13">
        <v>17.71</v>
      </c>
      <c r="D13">
        <v>0.1966</v>
      </c>
      <c r="E13">
        <f t="shared" si="1"/>
        <v>0.22043813791386607</v>
      </c>
      <c r="F13">
        <f t="shared" si="2"/>
        <v>0.17822061239731143</v>
      </c>
      <c r="G13" s="1">
        <f t="shared" si="0"/>
        <v>17.822061239731145</v>
      </c>
      <c r="H13">
        <v>0.56044217735003599</v>
      </c>
    </row>
    <row r="14" spans="1:8" x14ac:dyDescent="0.3">
      <c r="A14">
        <v>12</v>
      </c>
      <c r="C14">
        <v>18.940000000000001</v>
      </c>
      <c r="D14">
        <v>0.21010000000000001</v>
      </c>
      <c r="E14">
        <f t="shared" si="1"/>
        <v>0.23977718698569439</v>
      </c>
      <c r="F14">
        <f t="shared" si="2"/>
        <v>0.1967860995062666</v>
      </c>
      <c r="G14" s="1">
        <f t="shared" si="0"/>
        <v>19.678609950626662</v>
      </c>
      <c r="H14">
        <v>0.61882421228385731</v>
      </c>
    </row>
    <row r="15" spans="1:8" x14ac:dyDescent="0.3">
      <c r="A15" t="s">
        <v>29</v>
      </c>
      <c r="G15">
        <v>31.8</v>
      </c>
      <c r="H15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FED78-F31E-4DD1-B393-C0DDFB63AC97}">
  <dimension ref="A1:G15"/>
  <sheetViews>
    <sheetView workbookViewId="0">
      <selection activeCell="H27" sqref="H27"/>
    </sheetView>
  </sheetViews>
  <sheetFormatPr defaultRowHeight="14.4" x14ac:dyDescent="0.3"/>
  <sheetData>
    <row r="1" spans="1:7" x14ac:dyDescent="0.3">
      <c r="A1" t="s">
        <v>6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20</v>
      </c>
    </row>
    <row r="2" spans="1:7" x14ac:dyDescent="0.3">
      <c r="A2" t="s">
        <v>12</v>
      </c>
      <c r="B2">
        <v>2.8</v>
      </c>
      <c r="C2">
        <v>3.2500000000000001E-2</v>
      </c>
      <c r="D2">
        <f>(B2/(1-C2))/100</f>
        <v>2.8940568475452191E-2</v>
      </c>
      <c r="E2">
        <f>(D2-$D$2)*(1-$C$2)</f>
        <v>0</v>
      </c>
      <c r="F2">
        <f t="shared" ref="F2:F14" si="0">E2*100</f>
        <v>0</v>
      </c>
    </row>
    <row r="3" spans="1:7" x14ac:dyDescent="0.3">
      <c r="A3">
        <v>5</v>
      </c>
      <c r="B3">
        <v>4.5599999999999996</v>
      </c>
      <c r="C3">
        <v>0.05</v>
      </c>
      <c r="D3">
        <f t="shared" ref="D3:D14" si="1">(B3/(1-C3))/100</f>
        <v>4.8000000000000001E-2</v>
      </c>
      <c r="E3">
        <f>(D3-$D$2)*(1-$C$2)</f>
        <v>1.8440000000000005E-2</v>
      </c>
      <c r="F3">
        <f t="shared" si="0"/>
        <v>1.8440000000000005</v>
      </c>
      <c r="G3">
        <f>F3/(MAX(F2:F15))</f>
        <v>5.7089783281733766E-2</v>
      </c>
    </row>
    <row r="4" spans="1:7" x14ac:dyDescent="0.3">
      <c r="A4">
        <v>10</v>
      </c>
      <c r="B4">
        <v>5.71</v>
      </c>
      <c r="C4">
        <v>6.3399999999999998E-2</v>
      </c>
      <c r="D4">
        <f t="shared" si="1"/>
        <v>6.0965193252188764E-2</v>
      </c>
      <c r="E4">
        <f>(D4-$D$2)*(1-$C$2)</f>
        <v>3.0983824471492633E-2</v>
      </c>
      <c r="F4">
        <f t="shared" si="0"/>
        <v>3.0983824471492634</v>
      </c>
      <c r="G4">
        <f ca="1">F4/(MAX(G3:G16))</f>
        <v>9.5925153162515903E-2</v>
      </c>
    </row>
    <row r="5" spans="1:7" x14ac:dyDescent="0.3">
      <c r="A5">
        <v>15</v>
      </c>
      <c r="B5">
        <v>6.65</v>
      </c>
      <c r="C5">
        <v>7.3999999999999996E-2</v>
      </c>
      <c r="D5">
        <f t="shared" si="1"/>
        <v>7.1814254859611223E-2</v>
      </c>
      <c r="E5">
        <f>(D5-$D$2)*(1-$C$2)</f>
        <v>4.1480291576673864E-2</v>
      </c>
      <c r="F5">
        <f t="shared" si="0"/>
        <v>4.148029157667386</v>
      </c>
      <c r="G5">
        <f ca="1">F5/(MAX(G4:G17))</f>
        <v>0.12842195534573952</v>
      </c>
    </row>
    <row r="6" spans="1:7" x14ac:dyDescent="0.3">
      <c r="A6">
        <v>20</v>
      </c>
      <c r="B6">
        <v>7.38</v>
      </c>
      <c r="C6">
        <v>8.1900000000000001E-2</v>
      </c>
      <c r="D6">
        <f t="shared" si="1"/>
        <v>8.0383400501034749E-2</v>
      </c>
      <c r="E6">
        <f>(D6-$D$2)*(1-$C$2)</f>
        <v>4.9770939984751128E-2</v>
      </c>
      <c r="F6">
        <f t="shared" si="0"/>
        <v>4.9770939984751124</v>
      </c>
      <c r="G6">
        <f ca="1">F6/(MAX(G5:G18))</f>
        <v>0.15408959747600967</v>
      </c>
    </row>
    <row r="7" spans="1:7" x14ac:dyDescent="0.3">
      <c r="A7">
        <v>30</v>
      </c>
      <c r="B7">
        <v>8.81</v>
      </c>
      <c r="C7">
        <v>9.8199999999999996E-2</v>
      </c>
      <c r="D7">
        <f t="shared" si="1"/>
        <v>9.7693501885118647E-2</v>
      </c>
      <c r="E7">
        <f>(D7-$D$2)*(1-$C$2)</f>
        <v>6.6518463073852299E-2</v>
      </c>
      <c r="F7">
        <f t="shared" si="0"/>
        <v>6.6518463073852301</v>
      </c>
      <c r="G7">
        <f ca="1">F7/(MAX(G6:G19))</f>
        <v>0.20593951416053347</v>
      </c>
    </row>
    <row r="8" spans="1:7" x14ac:dyDescent="0.3">
      <c r="A8">
        <v>45</v>
      </c>
      <c r="B8">
        <v>10.3</v>
      </c>
      <c r="C8">
        <v>0.1148</v>
      </c>
      <c r="D8">
        <f t="shared" si="1"/>
        <v>0.11635788522367826</v>
      </c>
      <c r="E8">
        <f>(D8-$D$2)*(1-$C$2)</f>
        <v>8.4576253953908734E-2</v>
      </c>
      <c r="F8">
        <f t="shared" si="0"/>
        <v>8.457625395390874</v>
      </c>
      <c r="G8">
        <f ca="1">F8/(MAX(G7:G20))</f>
        <v>0.26184598747340171</v>
      </c>
    </row>
    <row r="9" spans="1:7" x14ac:dyDescent="0.3">
      <c r="A9">
        <v>60</v>
      </c>
      <c r="B9">
        <v>11.53</v>
      </c>
      <c r="C9">
        <v>0.1288</v>
      </c>
      <c r="D9">
        <f t="shared" si="1"/>
        <v>0.13234618916437099</v>
      </c>
      <c r="E9">
        <f>(D9-$D$2)*(1-$C$2)</f>
        <v>0.10004493801652894</v>
      </c>
      <c r="F9">
        <f t="shared" si="0"/>
        <v>10.004493801652895</v>
      </c>
      <c r="G9">
        <f ca="1">F9/(MAX(G8:G21))</f>
        <v>0.30973665020597202</v>
      </c>
    </row>
    <row r="10" spans="1:7" x14ac:dyDescent="0.3">
      <c r="A10">
        <v>75</v>
      </c>
      <c r="B10">
        <v>12.89</v>
      </c>
      <c r="C10">
        <v>0.1434</v>
      </c>
      <c r="D10">
        <f t="shared" si="1"/>
        <v>0.1504786364697642</v>
      </c>
      <c r="E10">
        <f>(D10-$D$2)*(1-$C$2)</f>
        <v>0.11758808078449687</v>
      </c>
      <c r="F10">
        <f t="shared" si="0"/>
        <v>11.758808078449686</v>
      </c>
      <c r="G10">
        <f ca="1">F10/(MAX(G9:G22))</f>
        <v>0.3640497857105166</v>
      </c>
    </row>
    <row r="11" spans="1:7" x14ac:dyDescent="0.3">
      <c r="A11">
        <v>90</v>
      </c>
      <c r="B11">
        <v>13.97</v>
      </c>
      <c r="C11">
        <v>0.15490000000000001</v>
      </c>
      <c r="D11">
        <f t="shared" si="1"/>
        <v>0.16530588096083307</v>
      </c>
      <c r="E11">
        <f>(D11-$D$2)*(1-$C$2)</f>
        <v>0.13193343982960598</v>
      </c>
      <c r="F11">
        <f t="shared" si="0"/>
        <v>13.193343982960599</v>
      </c>
      <c r="G11">
        <f ca="1">F11/(MAX(G10:G23))</f>
        <v>0.4084626620111641</v>
      </c>
    </row>
    <row r="12" spans="1:7" x14ac:dyDescent="0.3">
      <c r="A12">
        <v>120</v>
      </c>
      <c r="B12">
        <v>15.76</v>
      </c>
      <c r="C12">
        <v>0.1749</v>
      </c>
      <c r="D12">
        <f t="shared" si="1"/>
        <v>0.19100715064840629</v>
      </c>
      <c r="E12">
        <f>(D12-$D$2)*(1-$C$2)</f>
        <v>0.15679941825233309</v>
      </c>
      <c r="F12">
        <f t="shared" si="0"/>
        <v>15.679941825233309</v>
      </c>
      <c r="G12">
        <f ca="1">F12/(MAX(G11:G24))</f>
        <v>0.48544711533230062</v>
      </c>
    </row>
    <row r="13" spans="1:7" x14ac:dyDescent="0.3">
      <c r="A13">
        <v>150</v>
      </c>
      <c r="B13">
        <v>16.899999999999999</v>
      </c>
      <c r="C13">
        <v>0.18740000000000001</v>
      </c>
      <c r="D13">
        <f t="shared" si="1"/>
        <v>0.20797440315038149</v>
      </c>
      <c r="E13">
        <f>(D13-$D$2)*(1-$C$2)</f>
        <v>0.17321523504799408</v>
      </c>
      <c r="F13">
        <f t="shared" si="0"/>
        <v>17.321523504799408</v>
      </c>
      <c r="G13">
        <f ca="1">F13/(MAX(G12:G25))</f>
        <v>0.5362700775479694</v>
      </c>
    </row>
    <row r="14" spans="1:7" x14ac:dyDescent="0.3">
      <c r="A14">
        <v>180</v>
      </c>
      <c r="B14">
        <v>17.73</v>
      </c>
      <c r="C14">
        <v>0.19589999999999999</v>
      </c>
      <c r="D14">
        <f t="shared" si="1"/>
        <v>0.22049496331302076</v>
      </c>
      <c r="E14">
        <f>(D14-$D$2)*(1-$C$2)</f>
        <v>0.18532887700534761</v>
      </c>
      <c r="F14">
        <f t="shared" si="0"/>
        <v>18.532887700534761</v>
      </c>
      <c r="G14">
        <f ca="1">F14/(MAX(G13:G26))</f>
        <v>0.57377361301965213</v>
      </c>
    </row>
    <row r="15" spans="1:7" x14ac:dyDescent="0.3">
      <c r="A15" t="s">
        <v>17</v>
      </c>
      <c r="F15">
        <v>32.299999999999997</v>
      </c>
      <c r="G15">
        <f ca="1">F15/(MAX(G14:G27))</f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28BEC-1592-49DC-990A-C42ED6A5A897}">
  <dimension ref="A1:I15"/>
  <sheetViews>
    <sheetView workbookViewId="0">
      <selection activeCell="A12" sqref="A12:XFD12"/>
    </sheetView>
  </sheetViews>
  <sheetFormatPr defaultRowHeight="14.4" x14ac:dyDescent="0.3"/>
  <sheetData>
    <row r="1" spans="1:9" x14ac:dyDescent="0.3">
      <c r="A1" t="s">
        <v>6</v>
      </c>
      <c r="C1" t="s">
        <v>7</v>
      </c>
      <c r="D1" t="s">
        <v>8</v>
      </c>
      <c r="E1" t="s">
        <v>9</v>
      </c>
      <c r="F1" t="s">
        <v>10</v>
      </c>
      <c r="G1" t="s">
        <v>11</v>
      </c>
      <c r="H1" t="s">
        <v>20</v>
      </c>
    </row>
    <row r="2" spans="1:9" x14ac:dyDescent="0.3">
      <c r="A2" t="s">
        <v>12</v>
      </c>
      <c r="B2" t="s">
        <v>13</v>
      </c>
      <c r="C2">
        <v>2.8</v>
      </c>
      <c r="D2">
        <v>3.2500000000000001E-2</v>
      </c>
      <c r="E2">
        <f>(C2/(1-D2))/100</f>
        <v>2.8940568475452191E-2</v>
      </c>
      <c r="F2">
        <f>(E2-$E$2)*(1-$D$2)</f>
        <v>0</v>
      </c>
      <c r="G2" s="1">
        <f t="shared" ref="G2:G14" si="0">F2*100</f>
        <v>0</v>
      </c>
    </row>
    <row r="3" spans="1:9" x14ac:dyDescent="0.3">
      <c r="A3">
        <v>5</v>
      </c>
      <c r="C3">
        <v>4.6100000000000003</v>
      </c>
      <c r="D3">
        <v>5.1799999999999999E-2</v>
      </c>
      <c r="E3">
        <f>(C3/(1-D3))/100</f>
        <v>4.8618434929339802E-2</v>
      </c>
      <c r="F3">
        <f>(E3-$E$2)*(1-$D$2)</f>
        <v>1.9038335794136264E-2</v>
      </c>
      <c r="G3" s="1">
        <f t="shared" si="0"/>
        <v>1.9038335794136263</v>
      </c>
      <c r="H3">
        <f>G3/(MAX(G2:G15))</f>
        <v>5.894221608091723E-2</v>
      </c>
      <c r="I3">
        <f>G3/32.3</f>
        <v>5.894221608091723E-2</v>
      </c>
    </row>
    <row r="4" spans="1:9" x14ac:dyDescent="0.3">
      <c r="A4">
        <v>10</v>
      </c>
      <c r="C4">
        <v>5.33</v>
      </c>
      <c r="D4">
        <v>5.9700000000000003E-2</v>
      </c>
      <c r="E4">
        <f t="shared" ref="E4:E14" si="1">(C4/(1-D4))/100</f>
        <v>5.6684037009465067E-2</v>
      </c>
      <c r="F4">
        <f t="shared" ref="F4:F14" si="2">(E4-$E$2)*(1-$D$2)</f>
        <v>2.6841805806657459E-2</v>
      </c>
      <c r="G4" s="1">
        <f t="shared" si="0"/>
        <v>2.6841805806657462</v>
      </c>
      <c r="H4">
        <f t="shared" ref="H4:H15" si="3">G4/(MAX(G3:G16))</f>
        <v>8.3101565964883786E-2</v>
      </c>
      <c r="I4">
        <f t="shared" ref="I4:I14" si="4">G4/32.3</f>
        <v>8.3101565964883786E-2</v>
      </c>
    </row>
    <row r="5" spans="1:9" x14ac:dyDescent="0.3">
      <c r="A5">
        <v>15</v>
      </c>
      <c r="C5">
        <v>5.87</v>
      </c>
      <c r="D5">
        <v>6.5600000000000006E-2</v>
      </c>
      <c r="E5">
        <f t="shared" si="1"/>
        <v>6.2821061643835621E-2</v>
      </c>
      <c r="F5">
        <f t="shared" si="2"/>
        <v>3.2779377140410966E-2</v>
      </c>
      <c r="G5" s="1">
        <f t="shared" si="0"/>
        <v>3.2779377140410966</v>
      </c>
      <c r="H5">
        <f t="shared" si="3"/>
        <v>0.10148413975359433</v>
      </c>
      <c r="I5">
        <f t="shared" si="4"/>
        <v>0.10148413975359433</v>
      </c>
    </row>
    <row r="6" spans="1:9" x14ac:dyDescent="0.3">
      <c r="A6">
        <v>20</v>
      </c>
      <c r="C6">
        <v>6.64</v>
      </c>
      <c r="D6">
        <v>7.4700000000000003E-2</v>
      </c>
      <c r="E6">
        <f t="shared" si="1"/>
        <v>7.1760510104830852E-2</v>
      </c>
      <c r="F6">
        <f t="shared" si="2"/>
        <v>4.1428293526423854E-2</v>
      </c>
      <c r="G6" s="1">
        <f t="shared" si="0"/>
        <v>4.1428293526423854</v>
      </c>
      <c r="H6">
        <f t="shared" si="3"/>
        <v>0.12826097067004291</v>
      </c>
      <c r="I6">
        <f t="shared" si="4"/>
        <v>0.12826097067004291</v>
      </c>
    </row>
    <row r="7" spans="1:9" x14ac:dyDescent="0.3">
      <c r="A7">
        <v>30</v>
      </c>
      <c r="C7">
        <v>7.79</v>
      </c>
      <c r="D7">
        <v>8.8099999999999998E-2</v>
      </c>
      <c r="E7">
        <f t="shared" si="1"/>
        <v>8.5426033556310996E-2</v>
      </c>
      <c r="F7">
        <f t="shared" si="2"/>
        <v>5.4649687465730894E-2</v>
      </c>
      <c r="G7" s="1">
        <f t="shared" si="0"/>
        <v>5.4649687465730894</v>
      </c>
      <c r="H7">
        <f t="shared" si="3"/>
        <v>0.16919407884127213</v>
      </c>
      <c r="I7">
        <f t="shared" si="4"/>
        <v>0.16919407884127213</v>
      </c>
    </row>
    <row r="8" spans="1:9" x14ac:dyDescent="0.3">
      <c r="A8">
        <v>45</v>
      </c>
      <c r="C8">
        <v>9.09</v>
      </c>
      <c r="D8">
        <v>0.10150000000000001</v>
      </c>
      <c r="E8">
        <f t="shared" si="1"/>
        <v>0.10116861435726211</v>
      </c>
      <c r="F8">
        <f t="shared" si="2"/>
        <v>6.9880634390651106E-2</v>
      </c>
      <c r="G8" s="1">
        <f t="shared" si="0"/>
        <v>6.9880634390651108</v>
      </c>
      <c r="H8">
        <f t="shared" si="3"/>
        <v>0.21634871328374958</v>
      </c>
      <c r="I8">
        <f t="shared" si="4"/>
        <v>0.21634871328374958</v>
      </c>
    </row>
    <row r="9" spans="1:9" x14ac:dyDescent="0.3">
      <c r="A9">
        <v>60</v>
      </c>
      <c r="C9">
        <v>10</v>
      </c>
      <c r="D9">
        <v>0.11210000000000001</v>
      </c>
      <c r="E9">
        <f t="shared" si="1"/>
        <v>0.11262529564140106</v>
      </c>
      <c r="F9">
        <f t="shared" si="2"/>
        <v>8.0964973533055526E-2</v>
      </c>
      <c r="G9" s="1">
        <f t="shared" si="0"/>
        <v>8.0964973533055531</v>
      </c>
      <c r="H9">
        <f t="shared" si="3"/>
        <v>0.25066555273391805</v>
      </c>
      <c r="I9">
        <f t="shared" si="4"/>
        <v>0.25066555273391805</v>
      </c>
    </row>
    <row r="10" spans="1:9" x14ac:dyDescent="0.3">
      <c r="A10">
        <v>75</v>
      </c>
      <c r="C10">
        <v>11.01</v>
      </c>
      <c r="D10">
        <v>0.1231</v>
      </c>
      <c r="E10">
        <f t="shared" si="1"/>
        <v>0.12555593568251797</v>
      </c>
      <c r="F10">
        <f t="shared" si="2"/>
        <v>9.3475367772836146E-2</v>
      </c>
      <c r="G10" s="1">
        <f t="shared" si="0"/>
        <v>9.3475367772836151</v>
      </c>
      <c r="H10">
        <f t="shared" si="3"/>
        <v>0.28939742344531316</v>
      </c>
      <c r="I10">
        <f t="shared" si="4"/>
        <v>0.28939742344531316</v>
      </c>
    </row>
    <row r="11" spans="1:9" x14ac:dyDescent="0.3">
      <c r="A11">
        <v>90</v>
      </c>
      <c r="C11">
        <v>11.81</v>
      </c>
      <c r="D11">
        <v>0.13220000000000001</v>
      </c>
      <c r="E11">
        <f t="shared" si="1"/>
        <v>0.13609126526849505</v>
      </c>
      <c r="F11">
        <f t="shared" si="2"/>
        <v>0.10366829914726897</v>
      </c>
      <c r="G11" s="1">
        <f t="shared" si="0"/>
        <v>10.366829914726896</v>
      </c>
      <c r="H11">
        <f t="shared" si="3"/>
        <v>0.32095448652405256</v>
      </c>
      <c r="I11">
        <f t="shared" si="4"/>
        <v>0.32095448652405256</v>
      </c>
    </row>
    <row r="12" spans="1:9" x14ac:dyDescent="0.3">
      <c r="A12">
        <v>120</v>
      </c>
      <c r="C12">
        <v>13.39</v>
      </c>
      <c r="D12">
        <v>0.14810000000000001</v>
      </c>
      <c r="E12">
        <f t="shared" si="1"/>
        <v>0.15717807254372582</v>
      </c>
      <c r="F12">
        <f t="shared" si="2"/>
        <v>0.12406978518605473</v>
      </c>
      <c r="G12" s="1">
        <f t="shared" si="0"/>
        <v>12.406978518605474</v>
      </c>
      <c r="H12">
        <f t="shared" si="3"/>
        <v>0.38411698200016953</v>
      </c>
      <c r="I12">
        <f t="shared" si="4"/>
        <v>0.38411698200016953</v>
      </c>
    </row>
    <row r="13" spans="1:9" x14ac:dyDescent="0.3">
      <c r="A13">
        <v>150</v>
      </c>
      <c r="C13">
        <v>14.46</v>
      </c>
      <c r="D13">
        <v>0.159</v>
      </c>
      <c r="E13">
        <f t="shared" si="1"/>
        <v>0.17193816884661117</v>
      </c>
      <c r="F13">
        <f t="shared" si="2"/>
        <v>0.13835017835909633</v>
      </c>
      <c r="G13" s="1">
        <f t="shared" si="0"/>
        <v>13.835017835909632</v>
      </c>
      <c r="H13">
        <f t="shared" si="3"/>
        <v>0.42832872556995766</v>
      </c>
      <c r="I13">
        <f t="shared" si="4"/>
        <v>0.42832872556995766</v>
      </c>
    </row>
    <row r="14" spans="1:9" x14ac:dyDescent="0.3">
      <c r="A14">
        <v>180</v>
      </c>
      <c r="C14">
        <v>15.05</v>
      </c>
      <c r="D14">
        <v>0.1666</v>
      </c>
      <c r="E14">
        <f t="shared" si="1"/>
        <v>0.18058555315574754</v>
      </c>
      <c r="F14">
        <f t="shared" si="2"/>
        <v>0.14671652267818577</v>
      </c>
      <c r="G14" s="1">
        <f t="shared" si="0"/>
        <v>14.671652267818578</v>
      </c>
      <c r="H14">
        <f t="shared" si="3"/>
        <v>0.45423072036590029</v>
      </c>
      <c r="I14">
        <f t="shared" si="4"/>
        <v>0.45423072036590029</v>
      </c>
    </row>
    <row r="15" spans="1:9" x14ac:dyDescent="0.3">
      <c r="A15" t="s">
        <v>17</v>
      </c>
      <c r="G15">
        <v>32.299999999999997</v>
      </c>
      <c r="H15">
        <f t="shared" si="3"/>
        <v>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FC5BD-7289-4004-811C-0EE8CA9C136C}">
  <dimension ref="A1:H15"/>
  <sheetViews>
    <sheetView workbookViewId="0">
      <selection activeCell="H36" sqref="H36"/>
    </sheetView>
  </sheetViews>
  <sheetFormatPr defaultRowHeight="14.4" x14ac:dyDescent="0.3"/>
  <sheetData>
    <row r="1" spans="1:8" x14ac:dyDescent="0.3">
      <c r="A1" t="s">
        <v>6</v>
      </c>
      <c r="C1" t="s">
        <v>7</v>
      </c>
      <c r="D1" t="s">
        <v>8</v>
      </c>
      <c r="E1" t="s">
        <v>9</v>
      </c>
      <c r="F1" t="s">
        <v>10</v>
      </c>
      <c r="G1" t="s">
        <v>11</v>
      </c>
      <c r="H1" t="s">
        <v>20</v>
      </c>
    </row>
    <row r="2" spans="1:8" x14ac:dyDescent="0.3">
      <c r="A2" t="s">
        <v>12</v>
      </c>
      <c r="B2" t="s">
        <v>13</v>
      </c>
      <c r="C2">
        <v>2.8</v>
      </c>
      <c r="D2">
        <v>3.2500000000000001E-2</v>
      </c>
      <c r="E2">
        <f>(C2/(1-D2))/100</f>
        <v>2.8940568475452191E-2</v>
      </c>
      <c r="F2">
        <f>(E2-$E$2)*(1-$D$2)</f>
        <v>0</v>
      </c>
      <c r="G2">
        <f t="shared" ref="G2:G14" si="0">F2*100</f>
        <v>0</v>
      </c>
    </row>
    <row r="3" spans="1:8" x14ac:dyDescent="0.3">
      <c r="A3">
        <v>5</v>
      </c>
      <c r="C3">
        <v>4.53</v>
      </c>
      <c r="D3">
        <v>4.99E-2</v>
      </c>
      <c r="E3">
        <f t="shared" ref="E3:E15" si="1">(C3/(1-D3))/100</f>
        <v>4.7679191664035371E-2</v>
      </c>
      <c r="F3">
        <f t="shared" ref="F3:F15" si="2">(E3-$E$2)*(1-$D$2)</f>
        <v>1.8129617934954226E-2</v>
      </c>
      <c r="G3">
        <f t="shared" si="0"/>
        <v>1.8129617934954225</v>
      </c>
      <c r="H3" cm="1">
        <f t="array" ref="H3:H15">G3:G15/G15</f>
        <v>5.6128848095833517E-2</v>
      </c>
    </row>
    <row r="4" spans="1:8" x14ac:dyDescent="0.3">
      <c r="A4">
        <v>10</v>
      </c>
      <c r="C4">
        <v>5.0199999999999996</v>
      </c>
      <c r="D4">
        <v>5.5899999999999998E-2</v>
      </c>
      <c r="E4">
        <f t="shared" si="1"/>
        <v>5.3172333439254309E-2</v>
      </c>
      <c r="F4">
        <f t="shared" si="2"/>
        <v>2.3444232602478549E-2</v>
      </c>
      <c r="G4">
        <f t="shared" si="0"/>
        <v>2.3444232602478547</v>
      </c>
      <c r="H4">
        <v>7.258276347516579E-2</v>
      </c>
    </row>
    <row r="5" spans="1:8" x14ac:dyDescent="0.3">
      <c r="A5">
        <v>15</v>
      </c>
      <c r="C5">
        <v>5.53</v>
      </c>
      <c r="D5">
        <v>6.1699999999999998E-2</v>
      </c>
      <c r="E5">
        <f t="shared" si="1"/>
        <v>5.8936374293935848E-2</v>
      </c>
      <c r="F5">
        <f t="shared" si="2"/>
        <v>2.9020942129382939E-2</v>
      </c>
      <c r="G5">
        <f t="shared" si="0"/>
        <v>2.9020942129382941</v>
      </c>
      <c r="H5">
        <v>8.9848118047625214E-2</v>
      </c>
    </row>
    <row r="6" spans="1:8" x14ac:dyDescent="0.3">
      <c r="A6">
        <v>20</v>
      </c>
      <c r="C6">
        <v>5.86</v>
      </c>
      <c r="D6">
        <v>6.5299999999999997E-2</v>
      </c>
      <c r="E6">
        <f t="shared" si="1"/>
        <v>6.2693912485289396E-2</v>
      </c>
      <c r="F6">
        <f t="shared" si="2"/>
        <v>3.2656360329517499E-2</v>
      </c>
      <c r="G6">
        <f t="shared" si="0"/>
        <v>3.26563603295175</v>
      </c>
      <c r="H6">
        <v>0.10110328275392416</v>
      </c>
    </row>
    <row r="7" spans="1:8" x14ac:dyDescent="0.3">
      <c r="A7">
        <v>30</v>
      </c>
      <c r="C7">
        <v>6.43</v>
      </c>
      <c r="D7">
        <v>7.1999999999999995E-2</v>
      </c>
      <c r="E7">
        <f t="shared" si="1"/>
        <v>6.9288793103448265E-2</v>
      </c>
      <c r="F7">
        <f t="shared" si="2"/>
        <v>3.9036907327586204E-2</v>
      </c>
      <c r="G7">
        <f t="shared" si="0"/>
        <v>3.9036907327586206</v>
      </c>
      <c r="H7">
        <v>0.12085729822782108</v>
      </c>
    </row>
    <row r="8" spans="1:8" x14ac:dyDescent="0.3">
      <c r="A8">
        <v>45</v>
      </c>
      <c r="C8">
        <v>7.36</v>
      </c>
      <c r="D8">
        <v>8.1100000000000005E-2</v>
      </c>
      <c r="E8">
        <f t="shared" si="1"/>
        <v>8.0095766677549238E-2</v>
      </c>
      <c r="F8">
        <f t="shared" si="2"/>
        <v>4.9492654260528894E-2</v>
      </c>
      <c r="G8">
        <f t="shared" si="0"/>
        <v>4.9492654260528894</v>
      </c>
      <c r="H8">
        <v>0.15322803176634334</v>
      </c>
    </row>
    <row r="9" spans="1:8" x14ac:dyDescent="0.3">
      <c r="A9">
        <v>60</v>
      </c>
      <c r="C9">
        <v>8.25</v>
      </c>
      <c r="D9">
        <v>9.2499999999999999E-2</v>
      </c>
      <c r="E9">
        <f t="shared" si="1"/>
        <v>9.0909090909090912E-2</v>
      </c>
      <c r="F9">
        <f t="shared" si="2"/>
        <v>5.9954545454545462E-2</v>
      </c>
      <c r="G9">
        <f t="shared" si="0"/>
        <v>5.995454545454546</v>
      </c>
      <c r="H9">
        <v>0.18561778778497048</v>
      </c>
    </row>
    <row r="10" spans="1:8" x14ac:dyDescent="0.3">
      <c r="A10">
        <v>75</v>
      </c>
      <c r="C10">
        <v>8.9</v>
      </c>
      <c r="D10">
        <v>9.9699999999999997E-2</v>
      </c>
      <c r="E10">
        <f t="shared" si="1"/>
        <v>9.8855936909918909E-2</v>
      </c>
      <c r="F10">
        <f t="shared" si="2"/>
        <v>6.7643118960346554E-2</v>
      </c>
      <c r="G10">
        <f t="shared" si="0"/>
        <v>6.7643118960346555</v>
      </c>
      <c r="H10">
        <v>0.20942142092986551</v>
      </c>
    </row>
    <row r="11" spans="1:8" x14ac:dyDescent="0.3">
      <c r="A11">
        <v>90</v>
      </c>
      <c r="C11">
        <v>9.69</v>
      </c>
      <c r="D11">
        <v>0.108</v>
      </c>
      <c r="E11">
        <f t="shared" si="1"/>
        <v>0.10863228699551568</v>
      </c>
      <c r="F11">
        <f t="shared" si="2"/>
        <v>7.7101737668161432E-2</v>
      </c>
      <c r="G11">
        <f t="shared" si="0"/>
        <v>7.7101737668161432</v>
      </c>
      <c r="H11">
        <v>0.23870507018006637</v>
      </c>
    </row>
    <row r="12" spans="1:8" x14ac:dyDescent="0.3">
      <c r="A12">
        <v>120</v>
      </c>
      <c r="C12">
        <v>10.66</v>
      </c>
      <c r="D12">
        <v>0.1186</v>
      </c>
      <c r="E12">
        <f t="shared" si="1"/>
        <v>0.12094395280235989</v>
      </c>
      <c r="F12">
        <f t="shared" si="2"/>
        <v>8.9013274336283199E-2</v>
      </c>
      <c r="G12">
        <f t="shared" si="0"/>
        <v>8.9013274336283192</v>
      </c>
      <c r="H12">
        <v>0.27558289268199132</v>
      </c>
    </row>
    <row r="13" spans="1:8" x14ac:dyDescent="0.3">
      <c r="A13">
        <v>150</v>
      </c>
      <c r="C13">
        <v>11.55</v>
      </c>
      <c r="D13">
        <v>0.1288</v>
      </c>
      <c r="E13">
        <f t="shared" si="1"/>
        <v>0.1325757575757576</v>
      </c>
      <c r="F13">
        <f t="shared" si="2"/>
        <v>0.10026704545454548</v>
      </c>
      <c r="G13">
        <f t="shared" si="0"/>
        <v>10.026704545454548</v>
      </c>
      <c r="H13">
        <v>0.31042428933295818</v>
      </c>
    </row>
    <row r="14" spans="1:8" x14ac:dyDescent="0.3">
      <c r="A14">
        <v>180</v>
      </c>
      <c r="C14">
        <v>12.11</v>
      </c>
      <c r="D14">
        <v>0.1353</v>
      </c>
      <c r="E14">
        <f t="shared" si="1"/>
        <v>0.14004857175899155</v>
      </c>
      <c r="F14">
        <f t="shared" si="2"/>
        <v>0.10749699317682433</v>
      </c>
      <c r="G14">
        <f t="shared" si="0"/>
        <v>10.749699317682433</v>
      </c>
      <c r="H14">
        <v>0.33280802841122087</v>
      </c>
    </row>
    <row r="15" spans="1:8" x14ac:dyDescent="0.3">
      <c r="A15" t="s">
        <v>17</v>
      </c>
      <c r="G15">
        <v>32.299999999999997</v>
      </c>
      <c r="H15">
        <v>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2CFA6-C9B4-48AC-BDC2-8A45CC789663}">
  <dimension ref="A1:H16"/>
  <sheetViews>
    <sheetView workbookViewId="0">
      <selection activeCell="E28" sqref="E28"/>
    </sheetView>
  </sheetViews>
  <sheetFormatPr defaultRowHeight="14.4" x14ac:dyDescent="0.3"/>
  <sheetData>
    <row r="1" spans="1:8" x14ac:dyDescent="0.3">
      <c r="A1" t="s">
        <v>6</v>
      </c>
      <c r="C1" t="s">
        <v>7</v>
      </c>
      <c r="D1" t="s">
        <v>8</v>
      </c>
      <c r="E1" t="s">
        <v>9</v>
      </c>
      <c r="F1" t="s">
        <v>10</v>
      </c>
      <c r="G1" t="s">
        <v>11</v>
      </c>
      <c r="H1" t="s">
        <v>20</v>
      </c>
    </row>
    <row r="2" spans="1:8" x14ac:dyDescent="0.3">
      <c r="A2" t="s">
        <v>12</v>
      </c>
      <c r="B2" t="s">
        <v>13</v>
      </c>
      <c r="C2">
        <v>2.8</v>
      </c>
      <c r="D2">
        <v>3.2500000000000001E-2</v>
      </c>
      <c r="E2">
        <f>(C2/(1-D2))/100</f>
        <v>2.8940568475452191E-2</v>
      </c>
      <c r="F2">
        <f>(E2-$E$2)*(1-$D$2)</f>
        <v>0</v>
      </c>
      <c r="G2">
        <f t="shared" ref="G2:G11" si="0">F2*100</f>
        <v>0</v>
      </c>
    </row>
    <row r="3" spans="1:8" x14ac:dyDescent="0.3">
      <c r="A3">
        <v>5</v>
      </c>
      <c r="C3">
        <v>4.1399999999999997</v>
      </c>
      <c r="D3">
        <v>4.6300000000000001E-2</v>
      </c>
      <c r="E3">
        <f t="shared" ref="E3:E11" si="1">(C3/(1-D3))/100</f>
        <v>4.3409877319911923E-2</v>
      </c>
      <c r="F3">
        <f t="shared" ref="F3:F11" si="2">(E3-$E$2)*(1-$D$2)</f>
        <v>1.3999056307014791E-2</v>
      </c>
      <c r="G3">
        <f t="shared" si="0"/>
        <v>1.3999056307014792</v>
      </c>
      <c r="H3" cm="1">
        <f t="array" ref="H3:H15">G3:G15/G15</f>
        <v>4.3340731600664997E-2</v>
      </c>
    </row>
    <row r="4" spans="1:8" x14ac:dyDescent="0.3">
      <c r="A4">
        <v>10</v>
      </c>
      <c r="C4">
        <v>4.38</v>
      </c>
      <c r="D4">
        <v>4.9000000000000002E-2</v>
      </c>
      <c r="E4">
        <f t="shared" si="1"/>
        <v>4.6056782334384858E-2</v>
      </c>
      <c r="F4">
        <f t="shared" si="2"/>
        <v>1.6559936908517356E-2</v>
      </c>
      <c r="G4">
        <f t="shared" si="0"/>
        <v>1.6559936908517356</v>
      </c>
      <c r="H4">
        <v>5.1269154515533613E-2</v>
      </c>
    </row>
    <row r="5" spans="1:8" x14ac:dyDescent="0.3">
      <c r="A5">
        <v>15</v>
      </c>
      <c r="C5">
        <v>4.6100000000000003</v>
      </c>
      <c r="D5">
        <v>5.16E-2</v>
      </c>
      <c r="E5">
        <f t="shared" si="1"/>
        <v>4.8608182201602707E-2</v>
      </c>
      <c r="F5">
        <f t="shared" si="2"/>
        <v>1.9028416280050624E-2</v>
      </c>
      <c r="G5">
        <f t="shared" si="0"/>
        <v>1.9028416280050624</v>
      </c>
      <c r="H5">
        <v>5.8911505510992647E-2</v>
      </c>
    </row>
    <row r="6" spans="1:8" x14ac:dyDescent="0.3">
      <c r="A6">
        <v>20</v>
      </c>
      <c r="C6">
        <v>4.6900000000000004</v>
      </c>
      <c r="D6">
        <v>5.2499999999999998E-2</v>
      </c>
      <c r="E6">
        <f t="shared" si="1"/>
        <v>4.9498680738786278E-2</v>
      </c>
      <c r="F6">
        <f t="shared" si="2"/>
        <v>1.9889973614775729E-2</v>
      </c>
      <c r="G6">
        <f t="shared" si="0"/>
        <v>1.9889973614775729</v>
      </c>
      <c r="H6">
        <v>6.1578865680420217E-2</v>
      </c>
    </row>
    <row r="7" spans="1:8" x14ac:dyDescent="0.3">
      <c r="A7">
        <v>30</v>
      </c>
      <c r="C7">
        <v>4.76</v>
      </c>
      <c r="D7">
        <v>5.3499999999999999E-2</v>
      </c>
      <c r="E7">
        <f t="shared" si="1"/>
        <v>5.0290544109878495E-2</v>
      </c>
      <c r="F7">
        <f t="shared" si="2"/>
        <v>2.0656101426307451E-2</v>
      </c>
      <c r="G7">
        <f t="shared" si="0"/>
        <v>2.0656101426307449</v>
      </c>
      <c r="H7">
        <v>6.3950778409620587E-2</v>
      </c>
    </row>
    <row r="8" spans="1:8" x14ac:dyDescent="0.3">
      <c r="A8">
        <v>45</v>
      </c>
      <c r="C8">
        <v>5.1100000000000003</v>
      </c>
      <c r="D8">
        <v>5.7700000000000001E-2</v>
      </c>
      <c r="E8">
        <f t="shared" si="1"/>
        <v>5.4229014114400939E-2</v>
      </c>
      <c r="F8">
        <f t="shared" si="2"/>
        <v>2.4466571155682914E-2</v>
      </c>
      <c r="G8">
        <f t="shared" si="0"/>
        <v>2.4466571155682915</v>
      </c>
      <c r="H8">
        <v>7.5747898314807785E-2</v>
      </c>
    </row>
    <row r="9" spans="1:8" x14ac:dyDescent="0.3">
      <c r="A9">
        <v>60</v>
      </c>
      <c r="C9">
        <v>5.43</v>
      </c>
      <c r="D9">
        <v>6.1499999999999999E-2</v>
      </c>
      <c r="E9">
        <f t="shared" si="1"/>
        <v>5.7858284496537023E-2</v>
      </c>
      <c r="F9">
        <f t="shared" si="2"/>
        <v>2.7977890250399574E-2</v>
      </c>
      <c r="G9">
        <f t="shared" si="0"/>
        <v>2.7977890250399575</v>
      </c>
      <c r="H9">
        <v>8.6618855264394973E-2</v>
      </c>
    </row>
    <row r="10" spans="1:8" x14ac:dyDescent="0.3">
      <c r="A10">
        <v>75</v>
      </c>
      <c r="C10">
        <v>5.7</v>
      </c>
      <c r="D10">
        <v>6.4100000000000004E-2</v>
      </c>
      <c r="E10">
        <f t="shared" si="1"/>
        <v>6.0903942728924035E-2</v>
      </c>
      <c r="F10">
        <f t="shared" si="2"/>
        <v>3.0924564590234009E-2</v>
      </c>
      <c r="G10">
        <f t="shared" si="0"/>
        <v>3.0924564590234009</v>
      </c>
      <c r="H10">
        <v>9.5741686037876195E-2</v>
      </c>
    </row>
    <row r="11" spans="1:8" x14ac:dyDescent="0.3">
      <c r="A11">
        <v>90</v>
      </c>
      <c r="C11">
        <v>5.57</v>
      </c>
      <c r="D11">
        <v>6.2700000000000006E-2</v>
      </c>
      <c r="E11">
        <f t="shared" si="1"/>
        <v>5.9426010882321564E-2</v>
      </c>
      <c r="F11">
        <f t="shared" si="2"/>
        <v>2.949466552864612E-2</v>
      </c>
      <c r="G11">
        <f t="shared" si="0"/>
        <v>2.949466552864612</v>
      </c>
      <c r="H11">
        <v>9.1314753958656722E-2</v>
      </c>
    </row>
    <row r="12" spans="1:8" x14ac:dyDescent="0.3">
      <c r="A12">
        <v>120</v>
      </c>
      <c r="C12">
        <v>6.09</v>
      </c>
      <c r="D12">
        <v>6.7799999999999999E-2</v>
      </c>
      <c r="E12">
        <f>(C12/(1-D12))/100</f>
        <v>6.5329328470285344E-2</v>
      </c>
      <c r="F12">
        <f>(E12-$E$2)*(1-$D$2)</f>
        <v>3.5206125295001077E-2</v>
      </c>
      <c r="G12">
        <f>F12*100</f>
        <v>3.5206125295001076</v>
      </c>
      <c r="H12">
        <v>0.10899729193498786</v>
      </c>
    </row>
    <row r="13" spans="1:8" x14ac:dyDescent="0.3">
      <c r="A13">
        <v>150</v>
      </c>
      <c r="C13">
        <v>6.53</v>
      </c>
      <c r="D13">
        <v>7.2400000000000006E-2</v>
      </c>
      <c r="E13">
        <f>(C13/(1-D13))/100</f>
        <v>7.0396722725312638E-2</v>
      </c>
      <c r="F13">
        <f>(E13-$E$2)*(1-$D$2)</f>
        <v>4.010882923673998E-2</v>
      </c>
      <c r="G13">
        <f>F13*100</f>
        <v>4.0108829236739982</v>
      </c>
      <c r="H13">
        <v>0.12417594190941172</v>
      </c>
    </row>
    <row r="14" spans="1:8" x14ac:dyDescent="0.3">
      <c r="A14">
        <v>180</v>
      </c>
      <c r="C14">
        <v>6.79</v>
      </c>
      <c r="D14">
        <v>7.6399999999999996E-2</v>
      </c>
      <c r="E14">
        <f>(C14/(1-D14))/100</f>
        <v>7.3516673884798614E-2</v>
      </c>
      <c r="F14">
        <f>(E14-$E$2)*(1-$D$2)</f>
        <v>4.3127381983542663E-2</v>
      </c>
      <c r="G14">
        <f>F14*100</f>
        <v>4.3127381983542667</v>
      </c>
      <c r="H14">
        <v>0.13352130645059651</v>
      </c>
    </row>
    <row r="15" spans="1:8" x14ac:dyDescent="0.3">
      <c r="G15">
        <v>32.299999999999997</v>
      </c>
      <c r="H15">
        <v>1</v>
      </c>
    </row>
    <row r="16" spans="1:8" x14ac:dyDescent="0.3">
      <c r="A16" t="s">
        <v>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F139B-9822-4B71-A803-FACC1030654F}">
  <dimension ref="A1:F13"/>
  <sheetViews>
    <sheetView zoomScale="107" workbookViewId="0">
      <selection activeCell="D32" sqref="D32"/>
    </sheetView>
  </sheetViews>
  <sheetFormatPr defaultRowHeight="14.4" x14ac:dyDescent="0.3"/>
  <sheetData>
    <row r="1" spans="1:6" x14ac:dyDescent="0.3">
      <c r="A1" t="s">
        <v>23</v>
      </c>
      <c r="B1" t="s">
        <v>31</v>
      </c>
      <c r="C1" t="s">
        <v>22</v>
      </c>
      <c r="D1" t="s">
        <v>19</v>
      </c>
      <c r="E1" t="s">
        <v>26</v>
      </c>
      <c r="F1" t="s">
        <v>27</v>
      </c>
    </row>
    <row r="2" spans="1:6" x14ac:dyDescent="0.3">
      <c r="A2">
        <v>5</v>
      </c>
      <c r="B2">
        <v>4.3340731600664997E-2</v>
      </c>
      <c r="C2">
        <v>5.6128848095833517E-2</v>
      </c>
      <c r="D2">
        <v>5.894221608091723E-2</v>
      </c>
      <c r="E2">
        <v>5.7089783281733766E-2</v>
      </c>
      <c r="F2">
        <v>3.2016782063178616E-2</v>
      </c>
    </row>
    <row r="3" spans="1:6" x14ac:dyDescent="0.3">
      <c r="A3" s="3">
        <v>10</v>
      </c>
      <c r="B3">
        <v>5.1269154515533613E-2</v>
      </c>
      <c r="C3">
        <v>7.258276347516579E-2</v>
      </c>
      <c r="D3">
        <v>8.3101565964883786E-2</v>
      </c>
      <c r="E3">
        <v>9.5925153162515903E-2</v>
      </c>
      <c r="F3">
        <v>4.5657085360964897E-2</v>
      </c>
    </row>
    <row r="4" spans="1:6" x14ac:dyDescent="0.3">
      <c r="A4" s="3">
        <v>15</v>
      </c>
      <c r="B4">
        <v>5.8911505510992647E-2</v>
      </c>
      <c r="C4">
        <v>8.9848118047625214E-2</v>
      </c>
      <c r="D4">
        <v>0.10148413975359433</v>
      </c>
      <c r="E4">
        <v>0.12842195534573952</v>
      </c>
      <c r="F4">
        <v>8.0521632732638848E-2</v>
      </c>
    </row>
    <row r="5" spans="1:6" x14ac:dyDescent="0.3">
      <c r="A5">
        <v>20</v>
      </c>
      <c r="B5">
        <v>6.1578865680420217E-2</v>
      </c>
      <c r="C5">
        <v>0.10110328275392416</v>
      </c>
      <c r="D5">
        <v>0.12826097067004291</v>
      </c>
      <c r="E5">
        <v>0.15408959747600967</v>
      </c>
      <c r="F5">
        <v>0.1018337500947185</v>
      </c>
    </row>
    <row r="6" spans="1:6" x14ac:dyDescent="0.3">
      <c r="A6" s="2">
        <v>30</v>
      </c>
      <c r="B6">
        <v>6.3950778409620587E-2</v>
      </c>
      <c r="C6">
        <v>0.12085729822782108</v>
      </c>
      <c r="D6">
        <v>0.16919407884127213</v>
      </c>
      <c r="E6">
        <v>0.20593951416053347</v>
      </c>
      <c r="F6">
        <v>0.15522148988192305</v>
      </c>
    </row>
    <row r="7" spans="1:6" x14ac:dyDescent="0.3">
      <c r="A7" s="2">
        <v>45</v>
      </c>
      <c r="B7">
        <v>7.5747898314807785E-2</v>
      </c>
      <c r="C7">
        <v>0.15322803176634334</v>
      </c>
      <c r="D7">
        <v>0.21634871328374958</v>
      </c>
      <c r="E7">
        <v>0.26184598747340171</v>
      </c>
      <c r="F7">
        <v>0.22648133475135834</v>
      </c>
    </row>
    <row r="8" spans="1:6" x14ac:dyDescent="0.3">
      <c r="A8">
        <v>60</v>
      </c>
      <c r="B8">
        <v>8.6618855264394973E-2</v>
      </c>
      <c r="C8">
        <v>0.18561778778497048</v>
      </c>
      <c r="D8">
        <v>0.25066555273391805</v>
      </c>
      <c r="E8">
        <v>0.30973665020597202</v>
      </c>
      <c r="F8">
        <v>0.30137465997138652</v>
      </c>
    </row>
    <row r="9" spans="1:6" x14ac:dyDescent="0.3">
      <c r="A9">
        <v>75</v>
      </c>
      <c r="B9">
        <v>9.5741686037876195E-2</v>
      </c>
      <c r="C9">
        <v>0.20942142092986551</v>
      </c>
      <c r="D9">
        <v>0.28939742344531316</v>
      </c>
      <c r="E9">
        <v>0.3640497857105166</v>
      </c>
      <c r="F9">
        <v>0.34631890492045869</v>
      </c>
    </row>
    <row r="10" spans="1:6" x14ac:dyDescent="0.3">
      <c r="A10" s="2">
        <v>90</v>
      </c>
      <c r="B10">
        <f>AVERAGE(B9,B11)</f>
        <v>0.10236948898643203</v>
      </c>
      <c r="C10">
        <v>0.23870507018006637</v>
      </c>
      <c r="D10">
        <v>0.32095448652405256</v>
      </c>
      <c r="E10">
        <v>0.4084626620111641</v>
      </c>
      <c r="F10">
        <v>0.38931530953145249</v>
      </c>
    </row>
    <row r="11" spans="1:6" x14ac:dyDescent="0.3">
      <c r="A11" s="2">
        <v>120</v>
      </c>
      <c r="B11">
        <v>0.10899729193498786</v>
      </c>
      <c r="C11">
        <v>0.27558289268199132</v>
      </c>
      <c r="D11">
        <v>0.38411698200016953</v>
      </c>
      <c r="E11">
        <v>0.48544711533230062</v>
      </c>
      <c r="F11">
        <v>0.4915289466884718</v>
      </c>
    </row>
    <row r="12" spans="1:6" x14ac:dyDescent="0.3">
      <c r="A12">
        <v>150</v>
      </c>
      <c r="B12">
        <v>0.12417594190941172</v>
      </c>
      <c r="C12">
        <v>0.31042428933295818</v>
      </c>
      <c r="D12">
        <v>0.42832872556995766</v>
      </c>
      <c r="E12">
        <v>0.5362700775479694</v>
      </c>
      <c r="F12">
        <v>0.56044217735003599</v>
      </c>
    </row>
    <row r="13" spans="1:6" x14ac:dyDescent="0.3">
      <c r="A13" s="2">
        <v>180</v>
      </c>
      <c r="B13">
        <v>0.13352130645059651</v>
      </c>
      <c r="C13">
        <v>0.33280802841122087</v>
      </c>
      <c r="D13">
        <v>0.45423072036590029</v>
      </c>
      <c r="E13">
        <v>0.57377361301965213</v>
      </c>
      <c r="F13">
        <v>0.61882421228385731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D8EDB-070B-4FD3-A83F-F882C1A02791}">
  <dimension ref="A1:E116"/>
  <sheetViews>
    <sheetView topLeftCell="A28" zoomScale="77" zoomScaleNormal="40" workbookViewId="0">
      <selection activeCell="W23" sqref="W23"/>
    </sheetView>
  </sheetViews>
  <sheetFormatPr defaultRowHeight="14.4" x14ac:dyDescent="0.3"/>
  <sheetData>
    <row r="1" spans="1:5" x14ac:dyDescent="0.3">
      <c r="A1" t="s">
        <v>0</v>
      </c>
      <c r="B1" t="s">
        <v>1</v>
      </c>
      <c r="C1" t="s">
        <v>2</v>
      </c>
      <c r="D1" t="s">
        <v>3</v>
      </c>
      <c r="E1" t="s">
        <v>16</v>
      </c>
    </row>
    <row r="2" spans="1:5" x14ac:dyDescent="0.3">
      <c r="A2">
        <v>0</v>
      </c>
      <c r="B2">
        <v>0</v>
      </c>
      <c r="C2">
        <f>B2/MAX(B$2:B$15)</f>
        <v>0</v>
      </c>
      <c r="D2">
        <f>1-C2:C15</f>
        <v>1</v>
      </c>
      <c r="E2" s="1">
        <f>1-3*(POWER(D2:D14,2/3))+(2*(D2:D14))</f>
        <v>0</v>
      </c>
    </row>
    <row r="3" spans="1:5" x14ac:dyDescent="0.3">
      <c r="A3">
        <v>5</v>
      </c>
      <c r="B3">
        <v>1.0181336696090799</v>
      </c>
      <c r="C3">
        <f>B3/MAX(B$2:B$15)</f>
        <v>3.2016782063178616E-2</v>
      </c>
      <c r="D3">
        <f t="shared" ref="D3" si="0">1-C3:C16</f>
        <v>0.96798321793682141</v>
      </c>
      <c r="E3" s="1">
        <f t="shared" ref="E3:E14" si="1">1-3*(POWER(D3:D15,2/3))+(2*(D3:D15))</f>
        <v>3.4664639690284993E-4</v>
      </c>
    </row>
    <row r="4" spans="1:5" x14ac:dyDescent="0.3">
      <c r="A4">
        <v>10</v>
      </c>
      <c r="B4">
        <v>1.4518953144786837</v>
      </c>
      <c r="C4">
        <f t="shared" ref="C4:C15" si="2">B4/MAX(B$2:B$15)</f>
        <v>4.5657085360964897E-2</v>
      </c>
      <c r="D4">
        <f t="shared" ref="D4:D16" si="3">1-C4:C19</f>
        <v>0.95434291463903509</v>
      </c>
      <c r="E4" s="1">
        <f t="shared" si="1"/>
        <v>7.0934388721544117E-4</v>
      </c>
    </row>
    <row r="5" spans="1:5" x14ac:dyDescent="0.3">
      <c r="A5">
        <v>15</v>
      </c>
      <c r="B5">
        <v>2.5605879208979156</v>
      </c>
      <c r="C5">
        <f t="shared" si="2"/>
        <v>8.0521632732638848E-2</v>
      </c>
      <c r="D5">
        <f t="shared" si="3"/>
        <v>0.91947836726736121</v>
      </c>
      <c r="E5" s="1">
        <f t="shared" si="1"/>
        <v>2.2424298385819164E-3</v>
      </c>
    </row>
    <row r="6" spans="1:5" x14ac:dyDescent="0.3">
      <c r="A6">
        <v>20</v>
      </c>
      <c r="B6">
        <v>3.2383132530120484</v>
      </c>
      <c r="C6">
        <f t="shared" si="2"/>
        <v>0.1018337500947185</v>
      </c>
      <c r="D6">
        <f t="shared" si="3"/>
        <v>0.89816624990528149</v>
      </c>
      <c r="E6" s="1">
        <f t="shared" si="1"/>
        <v>3.6231274949061198E-3</v>
      </c>
    </row>
    <row r="7" spans="1:5" x14ac:dyDescent="0.3">
      <c r="A7">
        <v>30</v>
      </c>
      <c r="B7">
        <v>4.9360433782451532</v>
      </c>
      <c r="C7">
        <f t="shared" si="2"/>
        <v>0.15522148988192305</v>
      </c>
      <c r="D7">
        <f t="shared" si="3"/>
        <v>0.84477851011807692</v>
      </c>
      <c r="E7" s="1">
        <f t="shared" si="1"/>
        <v>8.6413096690289848E-3</v>
      </c>
    </row>
    <row r="8" spans="1:5" x14ac:dyDescent="0.3">
      <c r="A8">
        <v>45</v>
      </c>
      <c r="B8">
        <v>7.2021064450931958</v>
      </c>
      <c r="C8">
        <f t="shared" si="2"/>
        <v>0.22648133475135834</v>
      </c>
      <c r="D8">
        <f t="shared" si="3"/>
        <v>0.77351866524864166</v>
      </c>
      <c r="E8" s="1">
        <f t="shared" si="1"/>
        <v>1.9087485162724072E-2</v>
      </c>
    </row>
    <row r="9" spans="1:5" x14ac:dyDescent="0.3">
      <c r="A9">
        <v>60</v>
      </c>
      <c r="B9">
        <v>9.5837141870900915</v>
      </c>
      <c r="C9">
        <f t="shared" si="2"/>
        <v>0.30137465997138652</v>
      </c>
      <c r="D9">
        <f t="shared" si="3"/>
        <v>0.69862534002861354</v>
      </c>
      <c r="E9" s="1">
        <f t="shared" si="1"/>
        <v>3.5227561226279569E-2</v>
      </c>
    </row>
    <row r="10" spans="1:5" x14ac:dyDescent="0.3">
      <c r="A10">
        <v>75</v>
      </c>
      <c r="B10">
        <v>11.012941176470587</v>
      </c>
      <c r="C10">
        <f t="shared" si="2"/>
        <v>0.34631890492045869</v>
      </c>
      <c r="D10">
        <f t="shared" si="3"/>
        <v>0.65368109507954131</v>
      </c>
      <c r="E10" s="1">
        <f t="shared" si="1"/>
        <v>4.7760601441497297E-2</v>
      </c>
    </row>
    <row r="11" spans="1:5" x14ac:dyDescent="0.3">
      <c r="A11">
        <v>90</v>
      </c>
      <c r="B11">
        <v>12.380226843100189</v>
      </c>
      <c r="C11">
        <f t="shared" si="2"/>
        <v>0.38931530953145249</v>
      </c>
      <c r="D11">
        <f t="shared" si="3"/>
        <v>0.61068469046854745</v>
      </c>
      <c r="E11" s="1">
        <f t="shared" si="1"/>
        <v>6.1971803619151444E-2</v>
      </c>
    </row>
    <row r="12" spans="1:5" x14ac:dyDescent="0.3">
      <c r="A12">
        <v>120</v>
      </c>
      <c r="B12">
        <v>15.630620504693404</v>
      </c>
      <c r="C12">
        <f t="shared" si="2"/>
        <v>0.4915289466884718</v>
      </c>
      <c r="D12">
        <f t="shared" si="3"/>
        <v>0.5084710533115282</v>
      </c>
      <c r="E12" s="1">
        <f t="shared" si="1"/>
        <v>0.10577463917088803</v>
      </c>
    </row>
    <row r="13" spans="1:5" x14ac:dyDescent="0.3">
      <c r="A13">
        <v>150</v>
      </c>
      <c r="B13">
        <v>17.822061239731145</v>
      </c>
      <c r="C13">
        <f t="shared" si="2"/>
        <v>0.56044217735003599</v>
      </c>
      <c r="D13">
        <f t="shared" si="3"/>
        <v>0.43955782264996401</v>
      </c>
      <c r="E13" s="1">
        <f t="shared" si="1"/>
        <v>0.14478487108903293</v>
      </c>
    </row>
    <row r="14" spans="1:5" x14ac:dyDescent="0.3">
      <c r="A14">
        <v>180</v>
      </c>
      <c r="B14">
        <v>19.678609950626662</v>
      </c>
      <c r="C14">
        <f t="shared" si="2"/>
        <v>0.61882421228385731</v>
      </c>
      <c r="D14">
        <f t="shared" si="3"/>
        <v>0.38117578771614269</v>
      </c>
      <c r="E14" s="1">
        <f t="shared" si="1"/>
        <v>0.18520717254920371</v>
      </c>
    </row>
    <row r="15" spans="1:5" x14ac:dyDescent="0.3">
      <c r="A15" t="s">
        <v>5</v>
      </c>
      <c r="B15">
        <v>31.8</v>
      </c>
      <c r="C15">
        <f t="shared" si="2"/>
        <v>1</v>
      </c>
      <c r="D15">
        <f t="shared" si="3"/>
        <v>0</v>
      </c>
      <c r="E15" s="1">
        <f t="shared" ref="E15:E16" si="4">1-3*(POWER(D15:D29,2/3))+2*(D15:D29)</f>
        <v>1</v>
      </c>
    </row>
    <row r="16" spans="1:5" x14ac:dyDescent="0.3">
      <c r="D16">
        <f t="shared" si="3"/>
        <v>1</v>
      </c>
      <c r="E16" s="1">
        <f t="shared" si="4"/>
        <v>0</v>
      </c>
    </row>
    <row r="18" spans="1:5" x14ac:dyDescent="0.3">
      <c r="A18" t="s">
        <v>30</v>
      </c>
    </row>
    <row r="19" spans="1:5" x14ac:dyDescent="0.3">
      <c r="A19" t="s">
        <v>0</v>
      </c>
      <c r="B19" t="s">
        <v>7</v>
      </c>
      <c r="C19" t="s">
        <v>18</v>
      </c>
      <c r="D19" t="e">
        <f>1-C19:C32</f>
        <v>#VALUE!</v>
      </c>
      <c r="E19" s="1" t="e">
        <f>1-3*(POWER(D19:D31,2/3))+2*(D19:D31)</f>
        <v>#VALUE!</v>
      </c>
    </row>
    <row r="20" spans="1:5" x14ac:dyDescent="0.3">
      <c r="A20">
        <v>0</v>
      </c>
      <c r="B20" s="1">
        <v>0</v>
      </c>
      <c r="D20">
        <f>1-C20:C33</f>
        <v>1</v>
      </c>
      <c r="E20" s="1">
        <f>1-3*(POWER(D20:D32,2/3))+2*(D20:D32)</f>
        <v>0</v>
      </c>
    </row>
    <row r="21" spans="1:5" x14ac:dyDescent="0.3">
      <c r="A21">
        <v>5</v>
      </c>
      <c r="B21" s="1">
        <v>0.80005202913631646</v>
      </c>
      <c r="C21">
        <v>2.4769412666759024E-2</v>
      </c>
      <c r="D21">
        <f>1-C21:C33</f>
        <v>0.97523058733324097</v>
      </c>
      <c r="E21" s="1">
        <f>1-3*(POWER(D21:D33,2/3))+2*(D21:D33)</f>
        <v>2.0679236269893764E-4</v>
      </c>
    </row>
    <row r="22" spans="1:5" x14ac:dyDescent="0.3">
      <c r="A22">
        <v>10</v>
      </c>
      <c r="B22" s="1">
        <v>1.5016894018887723</v>
      </c>
      <c r="C22">
        <v>4.6491931947020816E-2</v>
      </c>
      <c r="D22">
        <f t="shared" ref="D22:D25" si="5">1-C22:C33</f>
        <v>0.95350806805297916</v>
      </c>
      <c r="E22" s="1">
        <f>1-3*(POWER(D22:D33,2/3))+2*(D22:D33)</f>
        <v>7.3580437014508782E-4</v>
      </c>
    </row>
    <row r="23" spans="1:5" x14ac:dyDescent="0.3">
      <c r="A23">
        <v>15</v>
      </c>
      <c r="B23" s="1">
        <v>2.1570622424178381</v>
      </c>
      <c r="C23">
        <v>6.6782112768354121E-2</v>
      </c>
      <c r="D23">
        <f t="shared" si="5"/>
        <v>0.93321788723164589</v>
      </c>
      <c r="E23" s="1">
        <f t="shared" ref="E23:E71" si="6">1-3*(POWER(D23:D33,2/3))+2*(D23:D33)</f>
        <v>1.5325403760999556E-3</v>
      </c>
    </row>
    <row r="24" spans="1:5" x14ac:dyDescent="0.3">
      <c r="A24">
        <v>20</v>
      </c>
      <c r="B24" s="1">
        <v>2.5359096213005206</v>
      </c>
      <c r="C24">
        <v>7.8511133786393836E-2</v>
      </c>
      <c r="D24">
        <f t="shared" si="5"/>
        <v>0.92148886621360615</v>
      </c>
      <c r="E24" s="1">
        <f t="shared" si="6"/>
        <v>2.1298269606855325E-3</v>
      </c>
    </row>
    <row r="25" spans="1:5" x14ac:dyDescent="0.3">
      <c r="A25">
        <v>30</v>
      </c>
      <c r="B25" s="1">
        <v>3.2609192944949217</v>
      </c>
      <c r="C25">
        <v>0.10095725369953319</v>
      </c>
      <c r="D25">
        <f t="shared" si="5"/>
        <v>0.89904274630046677</v>
      </c>
      <c r="E25" s="1">
        <f t="shared" si="6"/>
        <v>3.559528797325795E-3</v>
      </c>
    </row>
    <row r="26" spans="1:5" x14ac:dyDescent="0.3">
      <c r="A26">
        <v>45</v>
      </c>
      <c r="B26" s="1">
        <v>4.6308197787898502</v>
      </c>
      <c r="C26">
        <v>0.14336903339906659</v>
      </c>
      <c r="D26">
        <f t="shared" ref="D26:D32" si="7">1-C26:C37</f>
        <v>0.85663096660093341</v>
      </c>
      <c r="E26" s="1">
        <f t="shared" si="6"/>
        <v>7.3285459452592239E-3</v>
      </c>
    </row>
    <row r="27" spans="1:5" x14ac:dyDescent="0.3">
      <c r="A27">
        <v>60</v>
      </c>
      <c r="B27" s="1">
        <v>5.0020502092050201</v>
      </c>
      <c r="C27">
        <v>0.15486223557910281</v>
      </c>
      <c r="D27">
        <f t="shared" si="7"/>
        <v>0.84513776442089716</v>
      </c>
      <c r="E27" s="1">
        <f t="shared" si="6"/>
        <v>8.5998066332086953E-3</v>
      </c>
    </row>
    <row r="28" spans="1:5" x14ac:dyDescent="0.3">
      <c r="A28">
        <v>75</v>
      </c>
      <c r="B28" s="1">
        <v>7.2384632516703782</v>
      </c>
      <c r="C28">
        <v>0.22410102946347921</v>
      </c>
      <c r="D28">
        <f t="shared" si="7"/>
        <v>0.77589897053652079</v>
      </c>
      <c r="E28" s="1">
        <f t="shared" si="6"/>
        <v>1.8664673751463079E-2</v>
      </c>
    </row>
    <row r="29" spans="1:5" x14ac:dyDescent="0.3">
      <c r="A29">
        <v>90</v>
      </c>
      <c r="B29" s="1">
        <v>8.5162380038387724</v>
      </c>
      <c r="C29">
        <v>0.2636606193138939</v>
      </c>
      <c r="D29">
        <f t="shared" si="7"/>
        <v>0.73633938068610605</v>
      </c>
      <c r="E29" s="1">
        <f t="shared" si="6"/>
        <v>2.6396271795181114E-2</v>
      </c>
    </row>
    <row r="30" spans="1:5" x14ac:dyDescent="0.3">
      <c r="A30">
        <v>120</v>
      </c>
      <c r="B30" s="1">
        <v>11.208031496062992</v>
      </c>
      <c r="C30">
        <v>0.34699787913507718</v>
      </c>
      <c r="D30">
        <f t="shared" si="7"/>
        <v>0.65300212086492282</v>
      </c>
      <c r="E30" s="1">
        <f t="shared" si="6"/>
        <v>4.7967612790679404E-2</v>
      </c>
    </row>
    <row r="31" spans="1:5" x14ac:dyDescent="0.3">
      <c r="A31">
        <v>150</v>
      </c>
      <c r="B31" s="1">
        <v>13.445617977528091</v>
      </c>
      <c r="C31">
        <v>0.4162730024002505</v>
      </c>
      <c r="D31">
        <f t="shared" si="7"/>
        <v>0.58372699759974944</v>
      </c>
      <c r="E31" s="1">
        <f t="shared" si="6"/>
        <v>7.2082130949930878E-2</v>
      </c>
    </row>
    <row r="32" spans="1:5" x14ac:dyDescent="0.3">
      <c r="A32">
        <v>180</v>
      </c>
      <c r="B32" s="1">
        <v>15.152382671480147</v>
      </c>
      <c r="C32">
        <v>0.4691140145969086</v>
      </c>
      <c r="D32">
        <f t="shared" si="7"/>
        <v>0.5308859854030914</v>
      </c>
      <c r="E32" s="1">
        <f t="shared" si="6"/>
        <v>9.4842615861543411E-2</v>
      </c>
    </row>
    <row r="33" spans="1:5" x14ac:dyDescent="0.3">
      <c r="B33" s="1">
        <v>32.299999999999997</v>
      </c>
      <c r="C33">
        <v>1</v>
      </c>
      <c r="D33">
        <f t="shared" ref="D33:D48" si="8">1-C33:C44</f>
        <v>0</v>
      </c>
      <c r="E33" s="1">
        <f t="shared" si="6"/>
        <v>1</v>
      </c>
    </row>
    <row r="34" spans="1:5" x14ac:dyDescent="0.3">
      <c r="D34">
        <f t="shared" si="8"/>
        <v>1</v>
      </c>
      <c r="E34" s="1">
        <f t="shared" si="6"/>
        <v>0</v>
      </c>
    </row>
    <row r="35" spans="1:5" x14ac:dyDescent="0.3">
      <c r="A35" t="s">
        <v>19</v>
      </c>
      <c r="D35">
        <f t="shared" si="8"/>
        <v>1</v>
      </c>
      <c r="E35" s="1">
        <f t="shared" si="6"/>
        <v>0</v>
      </c>
    </row>
    <row r="36" spans="1:5" x14ac:dyDescent="0.3">
      <c r="A36" t="s">
        <v>0</v>
      </c>
      <c r="B36" t="s">
        <v>7</v>
      </c>
      <c r="D36">
        <f t="shared" si="8"/>
        <v>1</v>
      </c>
      <c r="E36" s="1">
        <f t="shared" si="6"/>
        <v>0</v>
      </c>
    </row>
    <row r="37" spans="1:5" x14ac:dyDescent="0.3">
      <c r="A37">
        <v>0</v>
      </c>
      <c r="B37">
        <v>0</v>
      </c>
      <c r="D37">
        <f t="shared" si="8"/>
        <v>1</v>
      </c>
      <c r="E37" s="1">
        <f t="shared" si="6"/>
        <v>0</v>
      </c>
    </row>
    <row r="38" spans="1:5" x14ac:dyDescent="0.3">
      <c r="A38">
        <v>5</v>
      </c>
      <c r="B38">
        <v>1.9038335794136263</v>
      </c>
      <c r="C38">
        <v>5.894221608091723E-2</v>
      </c>
      <c r="D38">
        <f t="shared" si="8"/>
        <v>0.94105778391908279</v>
      </c>
      <c r="E38" s="1">
        <f t="shared" si="6"/>
        <v>1.1894847178357537E-3</v>
      </c>
    </row>
    <row r="39" spans="1:5" x14ac:dyDescent="0.3">
      <c r="A39">
        <v>10</v>
      </c>
      <c r="B39">
        <v>2.6841805806657462</v>
      </c>
      <c r="C39">
        <v>8.3101565964883786E-2</v>
      </c>
      <c r="D39">
        <f t="shared" si="8"/>
        <v>0.91689843403511617</v>
      </c>
      <c r="E39" s="1">
        <f t="shared" si="6"/>
        <v>2.3913417072825016E-3</v>
      </c>
    </row>
    <row r="40" spans="1:5" x14ac:dyDescent="0.3">
      <c r="A40">
        <v>15</v>
      </c>
      <c r="B40">
        <v>3.2779377140410966</v>
      </c>
      <c r="C40">
        <v>0.10148413975359433</v>
      </c>
      <c r="D40">
        <f t="shared" si="8"/>
        <v>0.89851586024640562</v>
      </c>
      <c r="E40" s="1">
        <f t="shared" si="6"/>
        <v>3.5976889089526232E-3</v>
      </c>
    </row>
    <row r="41" spans="1:5" x14ac:dyDescent="0.3">
      <c r="A41">
        <v>20</v>
      </c>
      <c r="B41">
        <v>4.1428293526423854</v>
      </c>
      <c r="C41">
        <v>0.12826097067004291</v>
      </c>
      <c r="D41">
        <f t="shared" si="8"/>
        <v>0.87173902932995706</v>
      </c>
      <c r="E41" s="1">
        <f t="shared" si="6"/>
        <v>5.8218120619046854E-3</v>
      </c>
    </row>
    <row r="42" spans="1:5" x14ac:dyDescent="0.3">
      <c r="A42">
        <v>30</v>
      </c>
      <c r="B42">
        <v>5.4649687465730894</v>
      </c>
      <c r="C42">
        <v>0.16919407884127213</v>
      </c>
      <c r="D42">
        <f t="shared" si="8"/>
        <v>0.83080592115872787</v>
      </c>
      <c r="E42" s="1">
        <f t="shared" si="6"/>
        <v>1.0339690663206946E-2</v>
      </c>
    </row>
    <row r="43" spans="1:5" x14ac:dyDescent="0.3">
      <c r="A43">
        <v>45</v>
      </c>
      <c r="B43">
        <v>6.9880634390651108</v>
      </c>
      <c r="C43">
        <v>0.21634871328374958</v>
      </c>
      <c r="D43">
        <f t="shared" si="8"/>
        <v>0.78365128671625039</v>
      </c>
      <c r="E43" s="1">
        <f t="shared" si="6"/>
        <v>1.7324249503212652E-2</v>
      </c>
    </row>
    <row r="44" spans="1:5" x14ac:dyDescent="0.3">
      <c r="A44">
        <v>60</v>
      </c>
      <c r="B44">
        <v>8.0964973533055531</v>
      </c>
      <c r="C44">
        <v>0.25066555273391805</v>
      </c>
      <c r="D44">
        <f t="shared" si="8"/>
        <v>0.74933444726608189</v>
      </c>
      <c r="E44" s="1">
        <f t="shared" si="6"/>
        <v>2.368874577007718E-2</v>
      </c>
    </row>
    <row r="45" spans="1:5" x14ac:dyDescent="0.3">
      <c r="A45">
        <v>75</v>
      </c>
      <c r="B45">
        <v>9.3475367772836151</v>
      </c>
      <c r="C45">
        <v>0.28939742344531316</v>
      </c>
      <c r="D45">
        <f t="shared" si="8"/>
        <v>0.71060257655468684</v>
      </c>
      <c r="E45" s="1">
        <f t="shared" si="6"/>
        <v>3.2262232054330653E-2</v>
      </c>
    </row>
    <row r="46" spans="1:5" x14ac:dyDescent="0.3">
      <c r="A46">
        <v>90</v>
      </c>
      <c r="B46">
        <v>10.366829914726896</v>
      </c>
      <c r="C46">
        <v>0.32095448652405256</v>
      </c>
      <c r="D46">
        <f t="shared" si="8"/>
        <v>0.67904551347594744</v>
      </c>
      <c r="E46" s="1">
        <f t="shared" si="6"/>
        <v>4.0409046923982395E-2</v>
      </c>
    </row>
    <row r="47" spans="1:5" x14ac:dyDescent="0.3">
      <c r="A47">
        <v>120</v>
      </c>
      <c r="B47">
        <v>12.406978518605474</v>
      </c>
      <c r="C47">
        <v>0.38411698200016953</v>
      </c>
      <c r="D47">
        <f t="shared" si="8"/>
        <v>0.61588301799983047</v>
      </c>
      <c r="E47" s="1">
        <f t="shared" si="6"/>
        <v>6.0131494109156858E-2</v>
      </c>
    </row>
    <row r="48" spans="1:5" x14ac:dyDescent="0.3">
      <c r="A48">
        <v>150</v>
      </c>
      <c r="B48">
        <v>13.835017835909632</v>
      </c>
      <c r="C48">
        <v>0.42832872556995766</v>
      </c>
      <c r="D48">
        <f t="shared" si="8"/>
        <v>0.57167127443004229</v>
      </c>
      <c r="E48" s="1">
        <f t="shared" si="6"/>
        <v>7.6921415062443987E-2</v>
      </c>
    </row>
    <row r="49" spans="1:5" x14ac:dyDescent="0.3">
      <c r="A49">
        <v>180</v>
      </c>
      <c r="B49">
        <v>14.671652267818578</v>
      </c>
      <c r="C49">
        <v>0.45423072036590029</v>
      </c>
      <c r="D49">
        <f>1-C49:C60</f>
        <v>0.54576927963409971</v>
      </c>
      <c r="E49" s="1">
        <f t="shared" si="6"/>
        <v>8.8017189762495951E-2</v>
      </c>
    </row>
    <row r="50" spans="1:5" x14ac:dyDescent="0.3">
      <c r="B50">
        <v>32.299999999999997</v>
      </c>
      <c r="C50">
        <v>1</v>
      </c>
      <c r="D50">
        <f>1-C50:C62</f>
        <v>0</v>
      </c>
      <c r="E50" s="1">
        <f t="shared" si="6"/>
        <v>1</v>
      </c>
    </row>
    <row r="51" spans="1:5" x14ac:dyDescent="0.3">
      <c r="A51" t="s">
        <v>21</v>
      </c>
      <c r="D51">
        <f>1-C51:C63</f>
        <v>1</v>
      </c>
      <c r="E51" s="1">
        <f>1-3*(POWER(D51:D62,2/3))+2*(D51:D62)</f>
        <v>0</v>
      </c>
    </row>
    <row r="52" spans="1:5" x14ac:dyDescent="0.3">
      <c r="A52">
        <v>0</v>
      </c>
      <c r="B52">
        <v>0</v>
      </c>
      <c r="D52">
        <f>1-C52:C64</f>
        <v>1</v>
      </c>
      <c r="E52" s="1">
        <f>1-3*(POWER(D52:D63,2/3))+2*(D52:D63)</f>
        <v>0</v>
      </c>
    </row>
    <row r="53" spans="1:5" x14ac:dyDescent="0.3">
      <c r="A53">
        <v>5</v>
      </c>
      <c r="B53">
        <v>1.3999056307014792</v>
      </c>
      <c r="C53">
        <v>4.3340731600664997E-2</v>
      </c>
      <c r="D53">
        <f>1-C53:C64</f>
        <v>0.95665926839933502</v>
      </c>
      <c r="E53" s="4">
        <f>1-3*(POWER(D53:D64,2/3))+2*(D53:D64)</f>
        <v>6.3851474122178509E-4</v>
      </c>
    </row>
    <row r="54" spans="1:5" x14ac:dyDescent="0.3">
      <c r="A54">
        <v>10</v>
      </c>
      <c r="B54">
        <v>1.6559936908517356</v>
      </c>
      <c r="C54">
        <v>5.1269154515533613E-2</v>
      </c>
      <c r="D54">
        <f t="shared" ref="D54:D70" si="9">1-C54:C65</f>
        <v>0.9487308454844664</v>
      </c>
      <c r="E54" s="4">
        <f>1-3*(POWER(D54:D64,2/3))+2*(D54:D64)</f>
        <v>8.9675847072512305E-4</v>
      </c>
    </row>
    <row r="55" spans="1:5" x14ac:dyDescent="0.3">
      <c r="A55">
        <v>15</v>
      </c>
      <c r="B55">
        <v>1.9028416280050624</v>
      </c>
      <c r="C55">
        <v>5.8911505510992647E-2</v>
      </c>
      <c r="D55">
        <f t="shared" si="9"/>
        <v>0.94108849448900733</v>
      </c>
      <c r="E55" s="4">
        <f t="shared" si="6"/>
        <v>1.1882285866209319E-3</v>
      </c>
    </row>
    <row r="56" spans="1:5" x14ac:dyDescent="0.3">
      <c r="A56">
        <v>20</v>
      </c>
      <c r="B56">
        <v>1.9889973614775729</v>
      </c>
      <c r="C56">
        <v>6.1578865680420217E-2</v>
      </c>
      <c r="D56">
        <f t="shared" si="9"/>
        <v>0.93842113431957974</v>
      </c>
      <c r="E56" s="4">
        <f t="shared" si="6"/>
        <v>1.2998748270718341E-3</v>
      </c>
    </row>
    <row r="57" spans="1:5" x14ac:dyDescent="0.3">
      <c r="A57">
        <v>30</v>
      </c>
      <c r="B57">
        <v>2.0656101426307449</v>
      </c>
      <c r="C57">
        <v>6.3950778409620587E-2</v>
      </c>
      <c r="D57">
        <f t="shared" si="9"/>
        <v>0.9360492215903794</v>
      </c>
      <c r="E57" s="4">
        <f t="shared" si="6"/>
        <v>1.4034906757183219E-3</v>
      </c>
    </row>
    <row r="58" spans="1:5" x14ac:dyDescent="0.3">
      <c r="A58">
        <v>45</v>
      </c>
      <c r="B58">
        <v>2.4466571155682915</v>
      </c>
      <c r="C58">
        <v>7.5747898314807785E-2</v>
      </c>
      <c r="D58">
        <f t="shared" si="9"/>
        <v>0.92425210168519223</v>
      </c>
      <c r="E58" s="4">
        <f t="shared" si="6"/>
        <v>1.979966920356846E-3</v>
      </c>
    </row>
    <row r="59" spans="1:5" x14ac:dyDescent="0.3">
      <c r="A59">
        <v>60</v>
      </c>
      <c r="B59">
        <v>2.7977890250399575</v>
      </c>
      <c r="C59">
        <v>8.6618855264394973E-2</v>
      </c>
      <c r="D59">
        <f t="shared" si="9"/>
        <v>0.91338114473560506</v>
      </c>
      <c r="E59" s="4">
        <f t="shared" si="6"/>
        <v>2.6023859824961804E-3</v>
      </c>
    </row>
    <row r="60" spans="1:5" x14ac:dyDescent="0.3">
      <c r="A60">
        <v>75</v>
      </c>
      <c r="B60">
        <v>3.0924564590234009</v>
      </c>
      <c r="C60">
        <v>9.5741686037876195E-2</v>
      </c>
      <c r="D60">
        <f t="shared" si="9"/>
        <v>0.90425831396212386</v>
      </c>
      <c r="E60" s="4">
        <f t="shared" si="6"/>
        <v>3.1932663415217277E-3</v>
      </c>
    </row>
    <row r="61" spans="1:5" x14ac:dyDescent="0.3">
      <c r="A61">
        <v>90</v>
      </c>
      <c r="B61">
        <v>2.949466552864612</v>
      </c>
      <c r="C61">
        <v>9.1314753958656722E-2</v>
      </c>
      <c r="D61">
        <f t="shared" si="9"/>
        <v>0.90868524604134326</v>
      </c>
      <c r="E61" s="4">
        <f>1-3*(POWER(D61:D71,2/3))+2*(D61:D71)</f>
        <v>2.8986643915906996E-3</v>
      </c>
    </row>
    <row r="62" spans="1:5" x14ac:dyDescent="0.3">
      <c r="A62">
        <v>120</v>
      </c>
      <c r="B62">
        <v>3.5206125295001076</v>
      </c>
      <c r="C62">
        <v>0.10899729193498786</v>
      </c>
      <c r="D62">
        <f t="shared" si="9"/>
        <v>0.89100270806501214</v>
      </c>
      <c r="E62" s="4">
        <f t="shared" si="6"/>
        <v>4.1651384955849746E-3</v>
      </c>
    </row>
    <row r="63" spans="1:5" x14ac:dyDescent="0.3">
      <c r="A63">
        <v>150</v>
      </c>
      <c r="B63">
        <v>4.0108829236739982</v>
      </c>
      <c r="C63">
        <v>0.12417594190941172</v>
      </c>
      <c r="D63">
        <f t="shared" si="9"/>
        <v>0.87582405809058828</v>
      </c>
      <c r="E63" s="4">
        <f>1-3*(POWER(D63:D72,2/3))+2*(D63:D72)</f>
        <v>5.4459723187578746E-3</v>
      </c>
    </row>
    <row r="64" spans="1:5" x14ac:dyDescent="0.3">
      <c r="A64">
        <v>180</v>
      </c>
      <c r="B64">
        <v>4.3127381983542667</v>
      </c>
      <c r="C64">
        <v>0.13352130645059651</v>
      </c>
      <c r="D64">
        <f t="shared" si="9"/>
        <v>0.86647869354940354</v>
      </c>
      <c r="E64" s="4">
        <f>1-3*(POWER(D64:D73,2/3))+2*(D64:D73)</f>
        <v>6.325474560640032E-3</v>
      </c>
    </row>
    <row r="65" spans="1:5" x14ac:dyDescent="0.3">
      <c r="A65" t="s">
        <v>22</v>
      </c>
      <c r="D65">
        <f t="shared" si="9"/>
        <v>1</v>
      </c>
      <c r="E65" s="1">
        <f t="shared" si="6"/>
        <v>0</v>
      </c>
    </row>
    <row r="66" spans="1:5" x14ac:dyDescent="0.3">
      <c r="A66">
        <v>0</v>
      </c>
      <c r="B66">
        <v>0</v>
      </c>
      <c r="D66">
        <f t="shared" si="9"/>
        <v>1</v>
      </c>
      <c r="E66" s="1">
        <f t="shared" si="6"/>
        <v>0</v>
      </c>
    </row>
    <row r="67" spans="1:5" x14ac:dyDescent="0.3">
      <c r="A67">
        <v>5</v>
      </c>
      <c r="B67">
        <v>1.8129617934954225</v>
      </c>
      <c r="C67">
        <v>5.6128848095833517E-2</v>
      </c>
      <c r="D67">
        <f t="shared" si="9"/>
        <v>0.94387115190416648</v>
      </c>
      <c r="E67" s="1">
        <f t="shared" si="6"/>
        <v>1.0772375796479494E-3</v>
      </c>
    </row>
    <row r="68" spans="1:5" x14ac:dyDescent="0.3">
      <c r="A68">
        <v>10</v>
      </c>
      <c r="B68">
        <v>2.3444232602478547</v>
      </c>
      <c r="C68">
        <v>7.258276347516579E-2</v>
      </c>
      <c r="D68">
        <f t="shared" si="9"/>
        <v>0.92741723652483421</v>
      </c>
      <c r="E68" s="1">
        <f t="shared" si="6"/>
        <v>1.8152564783691094E-3</v>
      </c>
    </row>
    <row r="69" spans="1:5" x14ac:dyDescent="0.3">
      <c r="A69">
        <v>15</v>
      </c>
      <c r="B69">
        <v>2.9020942129382941</v>
      </c>
      <c r="C69">
        <v>8.9848118047625214E-2</v>
      </c>
      <c r="D69">
        <f t="shared" si="9"/>
        <v>0.91015188195237484</v>
      </c>
      <c r="E69" s="1">
        <f t="shared" si="6"/>
        <v>2.8043415845990793E-3</v>
      </c>
    </row>
    <row r="70" spans="1:5" x14ac:dyDescent="0.3">
      <c r="A70">
        <v>20</v>
      </c>
      <c r="B70">
        <v>3.26563603295175</v>
      </c>
      <c r="C70">
        <v>0.10110328275392416</v>
      </c>
      <c r="D70">
        <f t="shared" si="9"/>
        <v>0.89889671724607578</v>
      </c>
      <c r="E70" s="1">
        <f t="shared" si="6"/>
        <v>3.5700836871774833E-3</v>
      </c>
    </row>
    <row r="71" spans="1:5" x14ac:dyDescent="0.3">
      <c r="A71">
        <v>30</v>
      </c>
      <c r="B71">
        <v>3.9036907327586206</v>
      </c>
      <c r="C71">
        <v>0.12085729822782108</v>
      </c>
      <c r="D71">
        <f t="shared" ref="D71:D81" si="10">1-C71:C84</f>
        <v>0.8791427017721789</v>
      </c>
      <c r="E71" s="1">
        <f t="shared" si="6"/>
        <v>5.1504208724089118E-3</v>
      </c>
    </row>
    <row r="72" spans="1:5" x14ac:dyDescent="0.3">
      <c r="A72">
        <v>45</v>
      </c>
      <c r="B72">
        <v>4.9492654260528894</v>
      </c>
      <c r="C72">
        <v>0.15322803176634334</v>
      </c>
      <c r="D72">
        <f t="shared" si="10"/>
        <v>0.84677196823365664</v>
      </c>
      <c r="E72" s="1">
        <f t="shared" ref="E72:E81" si="11">1-3*(POWER(D72:D84,2/3))+2*(D72:D84)</f>
        <v>8.4123725057112519E-3</v>
      </c>
    </row>
    <row r="73" spans="1:5" x14ac:dyDescent="0.3">
      <c r="A73">
        <v>60</v>
      </c>
      <c r="B73">
        <v>5.995454545454546</v>
      </c>
      <c r="C73">
        <v>0.18561778778497048</v>
      </c>
      <c r="D73">
        <f t="shared" si="10"/>
        <v>0.81438221221502949</v>
      </c>
      <c r="E73" s="1">
        <f t="shared" si="11"/>
        <v>1.2549367131841294E-2</v>
      </c>
    </row>
    <row r="74" spans="1:5" x14ac:dyDescent="0.3">
      <c r="A74">
        <v>75</v>
      </c>
      <c r="B74">
        <v>6.7643118960346555</v>
      </c>
      <c r="C74">
        <v>0.20942142092986551</v>
      </c>
      <c r="D74">
        <f t="shared" si="10"/>
        <v>0.79057857907013451</v>
      </c>
      <c r="E74" s="1">
        <f t="shared" si="11"/>
        <v>1.6173416668751273E-2</v>
      </c>
    </row>
    <row r="75" spans="1:5" x14ac:dyDescent="0.3">
      <c r="A75">
        <v>90</v>
      </c>
      <c r="B75">
        <v>7.7101737668161432</v>
      </c>
      <c r="C75">
        <v>0.23870507018006637</v>
      </c>
      <c r="D75">
        <f t="shared" si="10"/>
        <v>0.76129492981993363</v>
      </c>
      <c r="E75" s="1">
        <f t="shared" si="11"/>
        <v>2.1343057838328239E-2</v>
      </c>
    </row>
    <row r="76" spans="1:5" x14ac:dyDescent="0.3">
      <c r="A76">
        <v>120</v>
      </c>
      <c r="B76">
        <v>8.9013274336283192</v>
      </c>
      <c r="C76">
        <v>0.27558289268199132</v>
      </c>
      <c r="D76">
        <f t="shared" si="10"/>
        <v>0.72441710731800868</v>
      </c>
      <c r="E76" s="1">
        <f t="shared" si="11"/>
        <v>2.90291211009992E-2</v>
      </c>
    </row>
    <row r="77" spans="1:5" x14ac:dyDescent="0.3">
      <c r="A77">
        <v>150</v>
      </c>
      <c r="B77">
        <v>10.026704545454548</v>
      </c>
      <c r="C77">
        <v>0.31042428933295818</v>
      </c>
      <c r="D77">
        <f t="shared" si="10"/>
        <v>0.68957571066704182</v>
      </c>
      <c r="E77" s="1">
        <f t="shared" si="11"/>
        <v>3.7570207438926362E-2</v>
      </c>
    </row>
    <row r="78" spans="1:5" x14ac:dyDescent="0.3">
      <c r="A78">
        <v>180</v>
      </c>
      <c r="B78">
        <v>10.749699317682433</v>
      </c>
      <c r="C78">
        <v>0.33280802841122087</v>
      </c>
      <c r="D78">
        <f t="shared" si="10"/>
        <v>0.66719197158877908</v>
      </c>
      <c r="E78" s="1">
        <f t="shared" si="11"/>
        <v>4.3752967902793483E-2</v>
      </c>
    </row>
    <row r="79" spans="1:5" x14ac:dyDescent="0.3">
      <c r="B79">
        <v>32.299999999999997</v>
      </c>
      <c r="C79">
        <v>1</v>
      </c>
      <c r="D79">
        <f t="shared" si="10"/>
        <v>0</v>
      </c>
      <c r="E79" s="1">
        <f t="shared" si="11"/>
        <v>1</v>
      </c>
    </row>
    <row r="80" spans="1:5" x14ac:dyDescent="0.3">
      <c r="D80">
        <f t="shared" si="10"/>
        <v>1</v>
      </c>
      <c r="E80" s="1">
        <f t="shared" si="11"/>
        <v>0</v>
      </c>
    </row>
    <row r="81" spans="1:5" x14ac:dyDescent="0.3">
      <c r="D81">
        <f t="shared" si="10"/>
        <v>1</v>
      </c>
      <c r="E81" s="1">
        <f t="shared" si="11"/>
        <v>0</v>
      </c>
    </row>
    <row r="84" spans="1:5" x14ac:dyDescent="0.3">
      <c r="A84" t="s">
        <v>25</v>
      </c>
      <c r="D84">
        <f>1-C84:C95</f>
        <v>1</v>
      </c>
      <c r="E84" s="1">
        <f>1-3*(POWER(D84:D94,2/3))+2*(D84:D94)</f>
        <v>0</v>
      </c>
    </row>
    <row r="85" spans="1:5" x14ac:dyDescent="0.3">
      <c r="A85">
        <v>0</v>
      </c>
      <c r="B85">
        <v>0</v>
      </c>
      <c r="D85">
        <f>1-C85:C96</f>
        <v>1</v>
      </c>
      <c r="E85" s="1">
        <f>1-3*(POWER(D85:D95,2/3))+2*(D85:D95)</f>
        <v>0</v>
      </c>
    </row>
    <row r="86" spans="1:5" x14ac:dyDescent="0.3">
      <c r="A86">
        <v>5</v>
      </c>
      <c r="B86">
        <v>1.8440000000000005</v>
      </c>
      <c r="C86">
        <v>5.7089783281733766E-2</v>
      </c>
      <c r="D86">
        <f>1-C86:C97</f>
        <v>0.94291021671826625</v>
      </c>
      <c r="E86" s="1">
        <f>1-3*(POWER(D86:D96,2/3))+2*(D86:D96)</f>
        <v>1.1149347568710777E-3</v>
      </c>
    </row>
    <row r="87" spans="1:5" x14ac:dyDescent="0.3">
      <c r="A87">
        <v>10</v>
      </c>
      <c r="B87">
        <v>3.0983824471492634</v>
      </c>
      <c r="C87">
        <v>9.5925153162515903E-2</v>
      </c>
      <c r="D87">
        <f>1-C87:C97</f>
        <v>0.90407484683748407</v>
      </c>
      <c r="E87" s="1">
        <f>1-3*(POWER(D87:D97,2/3))+2*(D87:D97)</f>
        <v>3.2057974203250073E-3</v>
      </c>
    </row>
    <row r="88" spans="1:5" x14ac:dyDescent="0.3">
      <c r="A88">
        <v>15</v>
      </c>
      <c r="B88">
        <v>4.148029157667386</v>
      </c>
      <c r="C88">
        <v>0.12842195534573952</v>
      </c>
      <c r="D88">
        <f t="shared" ref="D88:D92" si="12">1-C88:C97</f>
        <v>0.87157804465426048</v>
      </c>
      <c r="E88" s="1">
        <f>1-3*(POWER(D88:D97,2/3))+2*(D88:D97)</f>
        <v>5.8368963882857727E-3</v>
      </c>
    </row>
    <row r="89" spans="1:5" x14ac:dyDescent="0.3">
      <c r="A89">
        <v>20</v>
      </c>
      <c r="B89">
        <v>4.9770939984751124</v>
      </c>
      <c r="C89">
        <v>0.15408959747600967</v>
      </c>
      <c r="D89">
        <f t="shared" si="12"/>
        <v>0.8459104025239903</v>
      </c>
      <c r="E89" s="1">
        <f t="shared" ref="E89:E93" si="13">1-3*(POWER(D89:D97,2/3))+2*(D89:D97)</f>
        <v>8.5109119741733075E-3</v>
      </c>
    </row>
    <row r="90" spans="1:5" x14ac:dyDescent="0.3">
      <c r="A90">
        <v>30</v>
      </c>
      <c r="B90">
        <v>6.6518463073852301</v>
      </c>
      <c r="C90">
        <v>0.20593951416053347</v>
      </c>
      <c r="D90">
        <f t="shared" si="12"/>
        <v>0.79406048583946653</v>
      </c>
      <c r="E90" s="1">
        <f t="shared" si="13"/>
        <v>1.5611525586090691E-2</v>
      </c>
    </row>
    <row r="91" spans="1:5" x14ac:dyDescent="0.3">
      <c r="A91">
        <v>45</v>
      </c>
      <c r="B91">
        <v>8.457625395390874</v>
      </c>
      <c r="C91">
        <v>0.26184598747340171</v>
      </c>
      <c r="D91">
        <f t="shared" si="12"/>
        <v>0.73815401252659829</v>
      </c>
      <c r="E91" s="1">
        <f t="shared" si="13"/>
        <v>2.600811187801777E-2</v>
      </c>
    </row>
    <row r="92" spans="1:5" x14ac:dyDescent="0.3">
      <c r="A92">
        <v>60</v>
      </c>
      <c r="B92">
        <v>10.004493801652895</v>
      </c>
      <c r="C92">
        <v>0.30973665020597202</v>
      </c>
      <c r="D92">
        <f t="shared" si="12"/>
        <v>0.69026334979402804</v>
      </c>
      <c r="E92" s="1">
        <f t="shared" si="13"/>
        <v>3.7389074169601688E-2</v>
      </c>
    </row>
    <row r="93" spans="1:5" x14ac:dyDescent="0.3">
      <c r="A93">
        <v>75</v>
      </c>
      <c r="B93">
        <v>11.758808078449686</v>
      </c>
      <c r="C93">
        <v>0.3640497857105166</v>
      </c>
      <c r="D93">
        <f>1-C93:C101</f>
        <v>0.6359502142894834</v>
      </c>
      <c r="E93" s="1">
        <f t="shared" si="13"/>
        <v>5.3346448679029157E-2</v>
      </c>
    </row>
    <row r="94" spans="1:5" x14ac:dyDescent="0.3">
      <c r="A94">
        <v>90</v>
      </c>
      <c r="B94">
        <v>13.193343982960599</v>
      </c>
      <c r="C94">
        <v>0.4084626620111641</v>
      </c>
      <c r="D94">
        <f>1-C94:C101</f>
        <v>0.5915373379888359</v>
      </c>
      <c r="E94" s="1">
        <f>1-3*(POWER(D94:D101,2/3))+2*(D94:D101)</f>
        <v>6.9053354748791262E-2</v>
      </c>
    </row>
    <row r="95" spans="1:5" x14ac:dyDescent="0.3">
      <c r="A95">
        <v>120</v>
      </c>
      <c r="B95">
        <v>15.679941825233309</v>
      </c>
      <c r="C95">
        <v>0.48544711533230062</v>
      </c>
      <c r="D95">
        <f>1-C95:C101</f>
        <v>0.51455288466769944</v>
      </c>
      <c r="E95" s="1">
        <f>1-3*(POWER(D95:D101,2/3))+2*(D95:D101)</f>
        <v>0.10272884967423668</v>
      </c>
    </row>
    <row r="96" spans="1:5" x14ac:dyDescent="0.3">
      <c r="A96">
        <v>150</v>
      </c>
      <c r="B96">
        <v>17.321523504799408</v>
      </c>
      <c r="C96">
        <v>0.5362700775479694</v>
      </c>
      <c r="D96">
        <f>1-C96:C101</f>
        <v>0.4637299224520306</v>
      </c>
      <c r="E96" s="1">
        <f>1-3*(POWER(D96:D101,2/3))+2*(D96:D101)</f>
        <v>0.13011531332522708</v>
      </c>
    </row>
    <row r="97" spans="1:5" x14ac:dyDescent="0.3">
      <c r="A97">
        <v>180</v>
      </c>
      <c r="B97">
        <v>18.532887700534761</v>
      </c>
      <c r="C97">
        <v>0.57377361301965213</v>
      </c>
      <c r="D97">
        <f>1-C97:C101</f>
        <v>0.42622638698034787</v>
      </c>
      <c r="E97" s="1">
        <f>1-3*(POWER(D97:D101,2/3))+2*(D97:D101)</f>
        <v>0.15336893197897439</v>
      </c>
    </row>
    <row r="98" spans="1:5" x14ac:dyDescent="0.3">
      <c r="D98">
        <f>1-C98:C101</f>
        <v>1</v>
      </c>
      <c r="E98" s="1">
        <f>1-3*(POWER(D98:D101,2/3))+2*(D98:D101)</f>
        <v>0</v>
      </c>
    </row>
    <row r="99" spans="1:5" x14ac:dyDescent="0.3">
      <c r="D99">
        <f>1-C99:C101</f>
        <v>1</v>
      </c>
      <c r="E99" s="1">
        <f>1-3*(POWER(D99:D101,2/3))+2*(D99:D101)</f>
        <v>0</v>
      </c>
    </row>
    <row r="100" spans="1:5" x14ac:dyDescent="0.3">
      <c r="D100">
        <f>1-C100:C101</f>
        <v>1</v>
      </c>
      <c r="E100" s="1">
        <f>1-3*(POWER(D100:D101,2/3))+2*(D100:D101)</f>
        <v>0</v>
      </c>
    </row>
    <row r="101" spans="1:5" x14ac:dyDescent="0.3">
      <c r="D101">
        <f>1-C101:C101</f>
        <v>1</v>
      </c>
      <c r="E101" s="1">
        <f>1-3*(POWER(D101:D101,2/3))+2*(D101:D101)</f>
        <v>0</v>
      </c>
    </row>
    <row r="116" spans="5:5" x14ac:dyDescent="0.3">
      <c r="E116" s="1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1"/>
  <sheetViews>
    <sheetView zoomScale="62" zoomScaleNormal="107" workbookViewId="0">
      <selection activeCell="A36" sqref="A36"/>
    </sheetView>
  </sheetViews>
  <sheetFormatPr defaultRowHeight="14.4" x14ac:dyDescent="0.3"/>
  <sheetData>
    <row r="1" spans="1: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6" x14ac:dyDescent="0.3">
      <c r="A2">
        <v>0</v>
      </c>
      <c r="B2">
        <v>0</v>
      </c>
      <c r="C2">
        <f>B2/MAX(B$2:B$15)</f>
        <v>0</v>
      </c>
      <c r="D2">
        <f>1-C2:C14</f>
        <v>1</v>
      </c>
      <c r="E2">
        <f>POWER(D2:D14,(1/3))</f>
        <v>1</v>
      </c>
      <c r="F2" s="1">
        <f>1-E2:E14</f>
        <v>0</v>
      </c>
    </row>
    <row r="3" spans="1:6" x14ac:dyDescent="0.3">
      <c r="A3">
        <v>5</v>
      </c>
      <c r="B3">
        <v>1</v>
      </c>
      <c r="C3">
        <f>B3/MAX(B$2:B$15)</f>
        <v>3.1446540880503145E-2</v>
      </c>
      <c r="D3">
        <f>1-C3:C15</f>
        <v>0.96855345911949686</v>
      </c>
      <c r="E3">
        <f>POWER(D3:D14,(1/3))</f>
        <v>0.98940598284040182</v>
      </c>
      <c r="F3" s="1">
        <f>1-E3:E15</f>
        <v>1.0594017159598179E-2</v>
      </c>
    </row>
    <row r="4" spans="1:6" x14ac:dyDescent="0.3">
      <c r="A4">
        <v>10</v>
      </c>
      <c r="B4">
        <v>1.4</v>
      </c>
      <c r="C4">
        <f>B4/MAX(B$2:B$15)</f>
        <v>4.40251572327044E-2</v>
      </c>
      <c r="D4">
        <f>1-C4:C16</f>
        <v>0.95597484276729561</v>
      </c>
      <c r="E4">
        <f>POWER(D4:D15,(1/3))</f>
        <v>0.98510416336567819</v>
      </c>
      <c r="F4" s="1">
        <f>1-E4:E16</f>
        <v>1.4895836634321813E-2</v>
      </c>
    </row>
    <row r="5" spans="1:6" x14ac:dyDescent="0.3">
      <c r="A5">
        <v>15</v>
      </c>
      <c r="B5">
        <v>2.5</v>
      </c>
      <c r="C5">
        <f>B5/MAX(B$2:B$15)</f>
        <v>7.8616352201257858E-2</v>
      </c>
      <c r="D5">
        <f>1-C4:C17</f>
        <v>0.92138364779874216</v>
      </c>
      <c r="E5">
        <f>POWER(D4:D16,(1/3))</f>
        <v>0.97307616183944001</v>
      </c>
      <c r="F5" s="1">
        <f>1-E4:E17</f>
        <v>2.6923838160559987E-2</v>
      </c>
    </row>
    <row r="6" spans="1:6" x14ac:dyDescent="0.3">
      <c r="A6">
        <v>20</v>
      </c>
      <c r="B6">
        <v>3.2</v>
      </c>
      <c r="C6">
        <f>B6/MAX(B$2:B$15)</f>
        <v>0.10062893081761007</v>
      </c>
      <c r="D6">
        <f>1-C5:C18</f>
        <v>0.89937106918238996</v>
      </c>
      <c r="E6">
        <f>POWER(D5:D17,(1/3))</f>
        <v>0.96526443366910819</v>
      </c>
      <c r="F6" s="1">
        <f>1-E5:E18</f>
        <v>3.4735566330891809E-2</v>
      </c>
    </row>
    <row r="7" spans="1:6" x14ac:dyDescent="0.3">
      <c r="A7">
        <v>30</v>
      </c>
      <c r="B7">
        <v>4.9000000000000004</v>
      </c>
      <c r="C7">
        <f>B7/MAX(B$2:B$15)</f>
        <v>0.15408805031446543</v>
      </c>
      <c r="D7" t="e">
        <f>1-C57:C68</f>
        <v>#VALUE!</v>
      </c>
      <c r="E7" t="e">
        <f>POWER(D6:D18,(1/3))</f>
        <v>#VALUE!</v>
      </c>
      <c r="F7" s="1" t="e">
        <f>1-E57:E68</f>
        <v>#VALUE!</v>
      </c>
    </row>
    <row r="8" spans="1:6" x14ac:dyDescent="0.3">
      <c r="A8">
        <v>45</v>
      </c>
      <c r="B8">
        <v>7.2</v>
      </c>
      <c r="C8">
        <f>B8/MAX(B$2:B$15)</f>
        <v>0.22641509433962265</v>
      </c>
      <c r="D8">
        <f>1-C7:C20</f>
        <v>0.77358490566037741</v>
      </c>
      <c r="E8">
        <f>POWER(D7:D19,(1/3))</f>
        <v>0.9179858684893305</v>
      </c>
      <c r="F8" s="1">
        <f>1-E7:E20</f>
        <v>8.2014131510669497E-2</v>
      </c>
    </row>
    <row r="9" spans="1:6" x14ac:dyDescent="0.3">
      <c r="A9">
        <v>60</v>
      </c>
      <c r="B9">
        <v>9.6</v>
      </c>
      <c r="C9">
        <f>B9/MAX(B$2:B$15)</f>
        <v>0.30188679245283018</v>
      </c>
      <c r="D9">
        <f>1-C8:C21</f>
        <v>0.69811320754716988</v>
      </c>
      <c r="E9">
        <f>POWER(D8:D20,(1/3))</f>
        <v>0.88710552649020835</v>
      </c>
      <c r="F9" s="1">
        <f>1-E8:E21</f>
        <v>0.11289447350979165</v>
      </c>
    </row>
    <row r="10" spans="1:6" x14ac:dyDescent="0.3">
      <c r="A10">
        <v>75</v>
      </c>
      <c r="B10">
        <v>11</v>
      </c>
      <c r="C10">
        <f>B10/MAX(B$2:B$15)</f>
        <v>0.34591194968553457</v>
      </c>
      <c r="D10">
        <f>1-C9:C22</f>
        <v>0.65408805031446549</v>
      </c>
      <c r="E10">
        <f>POWER(D9:D21,(1/3))</f>
        <v>0.86805132632460813</v>
      </c>
      <c r="F10" s="1">
        <f>1-E9:E22</f>
        <v>0.13194867367539187</v>
      </c>
    </row>
    <row r="11" spans="1:6" x14ac:dyDescent="0.3">
      <c r="A11">
        <v>90</v>
      </c>
      <c r="B11">
        <v>12.3</v>
      </c>
      <c r="C11">
        <f>B11/MAX(B$2:B$15)</f>
        <v>0.3867924528301887</v>
      </c>
      <c r="D11">
        <f>1-C10:C23</f>
        <v>0.6132075471698113</v>
      </c>
      <c r="E11">
        <f>POWER(D10:D22,(1/3))</f>
        <v>0.84957651207548046</v>
      </c>
      <c r="F11" s="1">
        <f>1-E10:E23</f>
        <v>0.15042348792451954</v>
      </c>
    </row>
    <row r="12" spans="1:6" x14ac:dyDescent="0.3">
      <c r="A12">
        <v>120</v>
      </c>
      <c r="B12">
        <v>15.6</v>
      </c>
      <c r="C12">
        <f>B12/MAX(B$2:B$15)</f>
        <v>0.49056603773584906</v>
      </c>
      <c r="D12">
        <f>1-C11:C24</f>
        <v>0.50943396226415094</v>
      </c>
      <c r="E12">
        <f>POWER(D11:D23,(1/3))</f>
        <v>0.79866128305834916</v>
      </c>
      <c r="F12" s="1">
        <f>1-E11:E24</f>
        <v>0.20133871694165084</v>
      </c>
    </row>
    <row r="13" spans="1:6" x14ac:dyDescent="0.3">
      <c r="A13">
        <v>150</v>
      </c>
      <c r="B13">
        <v>17.8</v>
      </c>
      <c r="C13">
        <f>B13/MAX(B$2:B$15)</f>
        <v>0.55974842767295596</v>
      </c>
      <c r="D13">
        <f>1-C12:C25</f>
        <v>0.44025157232704404</v>
      </c>
      <c r="E13">
        <f>POWER(D12:D24,(1/3))</f>
        <v>0.76073542174651643</v>
      </c>
      <c r="F13" s="1">
        <f>1-E12:E25</f>
        <v>0.23926457825348357</v>
      </c>
    </row>
    <row r="14" spans="1:6" x14ac:dyDescent="0.3">
      <c r="A14">
        <v>180</v>
      </c>
      <c r="B14">
        <v>19.600000000000001</v>
      </c>
      <c r="C14">
        <f>B14/MAX(B$2:B$15)</f>
        <v>0.61635220125786172</v>
      </c>
      <c r="D14">
        <f>1-C13:C26</f>
        <v>0.38364779874213828</v>
      </c>
      <c r="E14">
        <f>POWER(D13:D25,(1/3))</f>
        <v>0.72662594965951832</v>
      </c>
      <c r="F14" s="1">
        <f>1-E13:E26</f>
        <v>0.27337405034048168</v>
      </c>
    </row>
    <row r="15" spans="1:6" x14ac:dyDescent="0.3">
      <c r="A15" t="s">
        <v>5</v>
      </c>
      <c r="B15">
        <v>31.8</v>
      </c>
      <c r="C15">
        <f>B15/MAX(B$2:B$15)</f>
        <v>1</v>
      </c>
      <c r="D15">
        <f>1-C14:C27</f>
        <v>0</v>
      </c>
      <c r="E15">
        <f>POWER(D14:D26,(1/3))</f>
        <v>0</v>
      </c>
      <c r="F15" s="1">
        <f>1-E14:E27</f>
        <v>1</v>
      </c>
    </row>
    <row r="16" spans="1:6" x14ac:dyDescent="0.3">
      <c r="D16">
        <f>1-C16:C28</f>
        <v>1</v>
      </c>
      <c r="E16">
        <f>POWER(D16:D27,(1/3))</f>
        <v>1</v>
      </c>
      <c r="F16" s="1">
        <f>1-E16:E28</f>
        <v>0</v>
      </c>
    </row>
    <row r="17" spans="1:6" x14ac:dyDescent="0.3">
      <c r="D17">
        <f>1-C17:C29</f>
        <v>1</v>
      </c>
      <c r="E17">
        <f>POWER(D17:D28,(1/3))</f>
        <v>1</v>
      </c>
      <c r="F17" s="1">
        <f>1-E17:E29</f>
        <v>0</v>
      </c>
    </row>
    <row r="18" spans="1:6" x14ac:dyDescent="0.3">
      <c r="A18" t="s">
        <v>30</v>
      </c>
      <c r="D18">
        <f>1-C18:C30</f>
        <v>1</v>
      </c>
      <c r="E18">
        <f>POWER(D18:D29,(1/3))</f>
        <v>1</v>
      </c>
      <c r="F18" s="1">
        <f>1-E18:E30</f>
        <v>0</v>
      </c>
    </row>
    <row r="19" spans="1:6" x14ac:dyDescent="0.3">
      <c r="A19" t="s">
        <v>0</v>
      </c>
      <c r="B19" t="s">
        <v>7</v>
      </c>
      <c r="C19" t="s">
        <v>18</v>
      </c>
      <c r="D19" t="e">
        <f>1-C19:C31</f>
        <v>#VALUE!</v>
      </c>
      <c r="E19" t="e">
        <f>POWER(D19:D30,(1/3))</f>
        <v>#VALUE!</v>
      </c>
      <c r="F19" s="1" t="e">
        <f>1-E19:E31</f>
        <v>#VALUE!</v>
      </c>
    </row>
    <row r="20" spans="1:6" x14ac:dyDescent="0.3">
      <c r="A20">
        <v>0</v>
      </c>
      <c r="B20" s="1">
        <v>0</v>
      </c>
      <c r="D20">
        <f>1-C20:C32</f>
        <v>1</v>
      </c>
      <c r="E20">
        <f>POWER(D20:D31,(1/3))</f>
        <v>1</v>
      </c>
      <c r="F20" s="1">
        <f>1-E20:E32</f>
        <v>0</v>
      </c>
    </row>
    <row r="21" spans="1:6" x14ac:dyDescent="0.3">
      <c r="A21">
        <v>5</v>
      </c>
      <c r="B21" s="1">
        <v>0.80005202913631646</v>
      </c>
      <c r="C21">
        <v>2.4769412666759024E-2</v>
      </c>
      <c r="D21">
        <f>1-C21:C33</f>
        <v>0.97523058733324097</v>
      </c>
      <c r="E21">
        <f>POWER(D21:D32,(1/3))</f>
        <v>0.99167440595923129</v>
      </c>
      <c r="F21" s="1">
        <f>1-E21:E33</f>
        <v>8.3255940407687135E-3</v>
      </c>
    </row>
    <row r="22" spans="1:6" x14ac:dyDescent="0.3">
      <c r="A22">
        <v>10</v>
      </c>
      <c r="B22" s="1">
        <v>1.5016894018887723</v>
      </c>
      <c r="C22">
        <v>4.6491931947020816E-2</v>
      </c>
      <c r="D22">
        <f>1-C22:C34</f>
        <v>0.95350806805297916</v>
      </c>
      <c r="E22">
        <f>POWER(D22:D33,(1/3))</f>
        <v>0.9842561204171425</v>
      </c>
      <c r="F22" s="1">
        <f>1-E22:E34</f>
        <v>1.5743879582857501E-2</v>
      </c>
    </row>
    <row r="23" spans="1:6" x14ac:dyDescent="0.3">
      <c r="A23">
        <v>15</v>
      </c>
      <c r="B23" s="1">
        <v>2.1570622424178381</v>
      </c>
      <c r="C23">
        <v>6.6782112768354121E-2</v>
      </c>
      <c r="D23">
        <f>1-C23:C35</f>
        <v>0.93321788723164589</v>
      </c>
      <c r="E23">
        <f>POWER(D23:D34,(1/3))</f>
        <v>0.97722451089589979</v>
      </c>
      <c r="F23" s="1">
        <f>1-E23:E35</f>
        <v>2.2775489104100211E-2</v>
      </c>
    </row>
    <row r="24" spans="1:6" x14ac:dyDescent="0.3">
      <c r="A24">
        <v>20</v>
      </c>
      <c r="B24" s="1">
        <v>2.5359096213005206</v>
      </c>
      <c r="C24">
        <v>7.8511133786393836E-2</v>
      </c>
      <c r="D24">
        <f>1-C24:C36</f>
        <v>0.92148886621360615</v>
      </c>
      <c r="E24">
        <f>POWER(D24:D35,(1/3))</f>
        <v>0.97311320092894416</v>
      </c>
      <c r="F24" s="1">
        <f>1-E24:E36</f>
        <v>2.6886799071055845E-2</v>
      </c>
    </row>
    <row r="25" spans="1:6" x14ac:dyDescent="0.3">
      <c r="A25">
        <v>30</v>
      </c>
      <c r="B25" s="1">
        <v>3.2609192944949217</v>
      </c>
      <c r="C25">
        <v>0.10095725369953319</v>
      </c>
      <c r="D25">
        <f>1-C25:C37</f>
        <v>0.89904274630046677</v>
      </c>
      <c r="E25">
        <f>POWER(D25:D36,(1/3))</f>
        <v>0.96514696010566314</v>
      </c>
      <c r="F25" s="1">
        <f>1-E25:E37</f>
        <v>3.4853039894336857E-2</v>
      </c>
    </row>
    <row r="26" spans="1:6" x14ac:dyDescent="0.3">
      <c r="A26">
        <v>45</v>
      </c>
      <c r="B26" s="1">
        <v>4.6308197787898502</v>
      </c>
      <c r="C26">
        <v>0.14336903339906659</v>
      </c>
      <c r="D26">
        <f>1-C26:C38</f>
        <v>0.85663096660093341</v>
      </c>
      <c r="E26">
        <f>POWER(D26:D37,(1/3))</f>
        <v>0.94972511588996245</v>
      </c>
      <c r="F26" s="1">
        <f>1-E26:E38</f>
        <v>5.0274884110037554E-2</v>
      </c>
    </row>
    <row r="27" spans="1:6" x14ac:dyDescent="0.3">
      <c r="A27">
        <v>60</v>
      </c>
      <c r="B27" s="1">
        <v>5.0020502092050201</v>
      </c>
      <c r="C27">
        <v>0.15486223557910281</v>
      </c>
      <c r="D27">
        <f>1-C27:C39</f>
        <v>0.84513776442089716</v>
      </c>
      <c r="E27">
        <f>POWER(D27:D38,(1/3))</f>
        <v>0.94545856990291322</v>
      </c>
      <c r="F27" s="1">
        <f>1-E27:E39</f>
        <v>5.4541430097086785E-2</v>
      </c>
    </row>
    <row r="28" spans="1:6" x14ac:dyDescent="0.3">
      <c r="A28">
        <v>75</v>
      </c>
      <c r="B28" s="1">
        <v>7.2384632516703782</v>
      </c>
      <c r="C28">
        <v>0.22410102946347921</v>
      </c>
      <c r="D28">
        <f>1-C28:C40</f>
        <v>0.77589897053652079</v>
      </c>
      <c r="E28">
        <f>POWER(D28:D39,(1/3))</f>
        <v>0.91890029697125442</v>
      </c>
      <c r="F28" s="1">
        <f>1-E28:E40</f>
        <v>8.1099703028745584E-2</v>
      </c>
    </row>
    <row r="29" spans="1:6" x14ac:dyDescent="0.3">
      <c r="A29">
        <v>90</v>
      </c>
      <c r="B29" s="1">
        <v>8.5162380038387724</v>
      </c>
      <c r="C29">
        <v>0.2636606193138939</v>
      </c>
      <c r="D29">
        <f>1-C29:C41</f>
        <v>0.73633938068610605</v>
      </c>
      <c r="E29">
        <f>POWER(D29:D40,(1/3))</f>
        <v>0.90301024165049038</v>
      </c>
      <c r="F29" s="1">
        <f>1-E29:E41</f>
        <v>9.6989758349509625E-2</v>
      </c>
    </row>
    <row r="30" spans="1:6" x14ac:dyDescent="0.3">
      <c r="A30">
        <v>120</v>
      </c>
      <c r="B30" s="1">
        <v>11.208031496062992</v>
      </c>
      <c r="C30">
        <v>0.34699787913507718</v>
      </c>
      <c r="D30">
        <f>1-C30:C42</f>
        <v>0.65300212086492282</v>
      </c>
      <c r="E30">
        <f>POWER(D30:D41,(1/3))</f>
        <v>0.8675706751112876</v>
      </c>
      <c r="F30" s="1">
        <f>1-E30:E42</f>
        <v>0.1324293248887124</v>
      </c>
    </row>
    <row r="31" spans="1:6" x14ac:dyDescent="0.3">
      <c r="A31">
        <v>150</v>
      </c>
      <c r="B31" s="1">
        <v>13.445617977528091</v>
      </c>
      <c r="C31">
        <v>0.4162730024002505</v>
      </c>
      <c r="D31">
        <f>1-C31:C43</f>
        <v>0.58372699759974944</v>
      </c>
      <c r="E31">
        <f>POWER(D31:D42,(1/3))</f>
        <v>0.83573757130045867</v>
      </c>
      <c r="F31" s="1">
        <f>1-E31:E43</f>
        <v>0.16426242869954133</v>
      </c>
    </row>
    <row r="32" spans="1:6" x14ac:dyDescent="0.3">
      <c r="A32">
        <v>180</v>
      </c>
      <c r="B32" s="1">
        <v>15.152382671480147</v>
      </c>
      <c r="C32">
        <v>0.4691140145969086</v>
      </c>
      <c r="D32">
        <f>1-C32:C44</f>
        <v>0.5308859854030914</v>
      </c>
      <c r="E32">
        <f>POWER(D32:D43,(1/3))</f>
        <v>0.80971792515349428</v>
      </c>
      <c r="F32" s="1">
        <f>1-E32:E44</f>
        <v>0.19028207484650572</v>
      </c>
    </row>
    <row r="33" spans="1:6" x14ac:dyDescent="0.3">
      <c r="B33" s="1">
        <v>32.299999999999997</v>
      </c>
      <c r="C33">
        <v>1</v>
      </c>
      <c r="D33">
        <f>1-C33:C45</f>
        <v>0</v>
      </c>
      <c r="E33">
        <f>POWER(D33:D44,(1/3))</f>
        <v>0</v>
      </c>
      <c r="F33" s="1">
        <f>1-E33:E45</f>
        <v>1</v>
      </c>
    </row>
    <row r="34" spans="1:6" x14ac:dyDescent="0.3">
      <c r="D34">
        <f>1-C34:C46</f>
        <v>1</v>
      </c>
      <c r="E34">
        <f>POWER(D34:D45,(1/3))</f>
        <v>1</v>
      </c>
      <c r="F34" s="1">
        <f>1-E34:E46</f>
        <v>0</v>
      </c>
    </row>
    <row r="35" spans="1:6" x14ac:dyDescent="0.3">
      <c r="D35">
        <f>1-C35:C47</f>
        <v>1</v>
      </c>
      <c r="E35">
        <f>POWER(D35:D46,(1/3))</f>
        <v>1</v>
      </c>
      <c r="F35" s="1">
        <f>1-E35:E47</f>
        <v>0</v>
      </c>
    </row>
    <row r="36" spans="1:6" x14ac:dyDescent="0.3">
      <c r="A36" t="s">
        <v>19</v>
      </c>
      <c r="D36">
        <f>1-C36:C48</f>
        <v>1</v>
      </c>
      <c r="E36">
        <f>POWER(D36:D47,(1/3))</f>
        <v>1</v>
      </c>
      <c r="F36" s="1">
        <f>1-E36:E48</f>
        <v>0</v>
      </c>
    </row>
    <row r="37" spans="1:6" x14ac:dyDescent="0.3">
      <c r="A37">
        <v>0</v>
      </c>
      <c r="B37">
        <v>0</v>
      </c>
      <c r="D37">
        <f>1-C37:C49</f>
        <v>1</v>
      </c>
      <c r="E37">
        <f>POWER(D37:D48,(1/3))</f>
        <v>1</v>
      </c>
      <c r="F37" s="1">
        <f>1-E37:E49</f>
        <v>0</v>
      </c>
    </row>
    <row r="38" spans="1:6" x14ac:dyDescent="0.3">
      <c r="A38">
        <v>5</v>
      </c>
      <c r="B38">
        <v>1.9038335794136263</v>
      </c>
      <c r="C38">
        <v>5.894221608091723E-2</v>
      </c>
      <c r="D38">
        <f>1-C38:C50</f>
        <v>0.94105778391908279</v>
      </c>
      <c r="E38">
        <f>POWER(D38:D49,(1/3))</f>
        <v>0.97995341438940009</v>
      </c>
      <c r="F38" s="1">
        <f>1-E38:E50</f>
        <v>2.004658561059991E-2</v>
      </c>
    </row>
    <row r="39" spans="1:6" x14ac:dyDescent="0.3">
      <c r="A39">
        <v>10</v>
      </c>
      <c r="B39">
        <v>2.6841805806657462</v>
      </c>
      <c r="C39">
        <v>8.3101565964883786E-2</v>
      </c>
      <c r="D39">
        <f>1-C39:C51</f>
        <v>0.91689843403511617</v>
      </c>
      <c r="E39">
        <f>POWER(D39:D50,(1/3))</f>
        <v>0.97149464338254754</v>
      </c>
      <c r="F39" s="1">
        <f>1-E39:E51</f>
        <v>2.850535661745246E-2</v>
      </c>
    </row>
    <row r="40" spans="1:6" x14ac:dyDescent="0.3">
      <c r="A40">
        <v>15</v>
      </c>
      <c r="B40">
        <v>3.2779377140410966</v>
      </c>
      <c r="C40">
        <v>0.10148413975359433</v>
      </c>
      <c r="D40">
        <f>1-C40:C52</f>
        <v>0.89851586024640562</v>
      </c>
      <c r="E40">
        <f>POWER(D40:D51,(1/3))</f>
        <v>0.96495838106864451</v>
      </c>
      <c r="F40" s="1">
        <f>1-E40:E52</f>
        <v>3.5041618931355489E-2</v>
      </c>
    </row>
    <row r="41" spans="1:6" x14ac:dyDescent="0.3">
      <c r="A41">
        <v>20</v>
      </c>
      <c r="B41">
        <v>4.1428293526423854</v>
      </c>
      <c r="C41">
        <v>0.12826097067004291</v>
      </c>
      <c r="D41">
        <f>1-C41:C53</f>
        <v>0.87173902932995706</v>
      </c>
      <c r="E41">
        <f>POWER(D41:D52,(1/3))</f>
        <v>0.95527591940723411</v>
      </c>
      <c r="F41" s="1">
        <f>1-E41:E53</f>
        <v>4.4724080592765891E-2</v>
      </c>
    </row>
    <row r="42" spans="1:6" x14ac:dyDescent="0.3">
      <c r="A42">
        <v>30</v>
      </c>
      <c r="B42">
        <v>5.4649687465730894</v>
      </c>
      <c r="C42">
        <v>0.16919407884127213</v>
      </c>
      <c r="D42">
        <f>1-C42:C54</f>
        <v>0.83080592115872787</v>
      </c>
      <c r="E42">
        <f>POWER(D42:D53,(1/3))</f>
        <v>0.94008371110489397</v>
      </c>
      <c r="F42" s="1">
        <f>1-E42:E54</f>
        <v>5.9916288895106029E-2</v>
      </c>
    </row>
    <row r="43" spans="1:6" x14ac:dyDescent="0.3">
      <c r="A43">
        <v>45</v>
      </c>
      <c r="B43">
        <v>6.9880634390651108</v>
      </c>
      <c r="C43">
        <v>0.21634871328374958</v>
      </c>
      <c r="D43">
        <f>1-C43:C55</f>
        <v>0.78365128671625039</v>
      </c>
      <c r="E43">
        <f>POWER(D43:D54,(1/3))</f>
        <v>0.92195052722100879</v>
      </c>
      <c r="F43" s="1">
        <f>1-E43:E55</f>
        <v>7.8049472778991213E-2</v>
      </c>
    </row>
    <row r="44" spans="1:6" x14ac:dyDescent="0.3">
      <c r="A44">
        <v>60</v>
      </c>
      <c r="B44">
        <v>8.0964973533055531</v>
      </c>
      <c r="C44">
        <v>0.25066555273391805</v>
      </c>
      <c r="D44">
        <f>1-C44:C56</f>
        <v>0.74933444726608189</v>
      </c>
      <c r="E44">
        <f>POWER(D44:D55,(1/3))</f>
        <v>0.90829146363967084</v>
      </c>
      <c r="F44" s="1">
        <f>1-E44:E56</f>
        <v>9.1708536360329163E-2</v>
      </c>
    </row>
    <row r="45" spans="1:6" x14ac:dyDescent="0.3">
      <c r="A45">
        <v>75</v>
      </c>
      <c r="B45">
        <v>9.3475367772836151</v>
      </c>
      <c r="C45">
        <v>0.28939742344531316</v>
      </c>
      <c r="D45">
        <f>1-C45:C57</f>
        <v>0.71060257655468684</v>
      </c>
      <c r="E45">
        <f>POWER(D45:D56,(1/3))</f>
        <v>0.89236444741952137</v>
      </c>
      <c r="F45" s="1">
        <f>1-E45:E57</f>
        <v>0.10763555258047863</v>
      </c>
    </row>
    <row r="46" spans="1:6" x14ac:dyDescent="0.3">
      <c r="A46">
        <v>90</v>
      </c>
      <c r="B46">
        <v>10.366829914726896</v>
      </c>
      <c r="C46">
        <v>0.32095448652405256</v>
      </c>
      <c r="D46">
        <f>1-C46:C58</f>
        <v>0.67904551347594744</v>
      </c>
      <c r="E46">
        <f>POWER(D46:D57,(1/3))</f>
        <v>0.87895429915855361</v>
      </c>
      <c r="F46" s="1">
        <f>1-E46:E58</f>
        <v>0.12104570084144639</v>
      </c>
    </row>
    <row r="47" spans="1:6" x14ac:dyDescent="0.3">
      <c r="A47">
        <v>120</v>
      </c>
      <c r="B47">
        <v>12.406978518605474</v>
      </c>
      <c r="C47">
        <v>0.38411698200016953</v>
      </c>
      <c r="D47">
        <f>1-C47:C59</f>
        <v>0.61588301799983047</v>
      </c>
      <c r="E47">
        <f>POWER(D47:D58,(1/3))</f>
        <v>0.85081030825335435</v>
      </c>
      <c r="F47" s="1">
        <f>1-E47:E59</f>
        <v>0.14918969174664565</v>
      </c>
    </row>
    <row r="48" spans="1:6" x14ac:dyDescent="0.3">
      <c r="A48">
        <v>150</v>
      </c>
      <c r="B48">
        <v>13.835017835909632</v>
      </c>
      <c r="C48">
        <v>0.42832872556995766</v>
      </c>
      <c r="D48">
        <f>1-C48:C61</f>
        <v>0.57167127443004229</v>
      </c>
      <c r="E48">
        <f>POWER(D48:D59,(1/3))</f>
        <v>0.82994400088151343</v>
      </c>
      <c r="F48" s="1">
        <f>1-E48:E61</f>
        <v>0.17005599911848657</v>
      </c>
    </row>
    <row r="49" spans="1:6" x14ac:dyDescent="0.3">
      <c r="A49">
        <v>180</v>
      </c>
      <c r="B49">
        <v>14.671652267818578</v>
      </c>
      <c r="C49">
        <v>0.45423072036590029</v>
      </c>
      <c r="D49">
        <f>1-C49:C62</f>
        <v>0.54576927963409971</v>
      </c>
      <c r="E49">
        <f>POWER(D49:D61,(1/3))</f>
        <v>0.81721506135282485</v>
      </c>
      <c r="F49" s="1">
        <f>1-E49:E62</f>
        <v>0.18278493864717515</v>
      </c>
    </row>
    <row r="50" spans="1:6" x14ac:dyDescent="0.3">
      <c r="B50">
        <v>32.299999999999997</v>
      </c>
      <c r="C50">
        <v>1</v>
      </c>
      <c r="D50">
        <f>1-C50:C63</f>
        <v>0</v>
      </c>
      <c r="E50">
        <f>POWER(D50:D62,(1/3))</f>
        <v>0</v>
      </c>
      <c r="F50" s="1">
        <f>1-E50:E63</f>
        <v>1</v>
      </c>
    </row>
    <row r="51" spans="1:6" x14ac:dyDescent="0.3">
      <c r="D51">
        <f>1-C51:C64</f>
        <v>1</v>
      </c>
      <c r="E51">
        <f>POWER(D51:D63,(1/3))</f>
        <v>1</v>
      </c>
      <c r="F51" s="1">
        <f>1-E51:E64</f>
        <v>0</v>
      </c>
    </row>
    <row r="52" spans="1:6" x14ac:dyDescent="0.3">
      <c r="A52" t="s">
        <v>21</v>
      </c>
      <c r="D52">
        <f>1-C52:C65</f>
        <v>1</v>
      </c>
      <c r="E52">
        <f>POWER(D52:D64,(1/3))</f>
        <v>1</v>
      </c>
      <c r="F52" s="1">
        <f>1-E52:E65</f>
        <v>0</v>
      </c>
    </row>
    <row r="53" spans="1:6" x14ac:dyDescent="0.3">
      <c r="A53">
        <v>0</v>
      </c>
      <c r="B53">
        <v>0</v>
      </c>
      <c r="D53">
        <f>1-C53:C65</f>
        <v>1</v>
      </c>
      <c r="E53">
        <f>POWER(D53:D65,(1/3))</f>
        <v>1</v>
      </c>
      <c r="F53" s="1">
        <f>1-E53:E65</f>
        <v>0</v>
      </c>
    </row>
    <row r="54" spans="1:6" x14ac:dyDescent="0.3">
      <c r="A54">
        <v>5</v>
      </c>
      <c r="B54">
        <v>1.3999056307014792</v>
      </c>
      <c r="C54">
        <v>4.3340731600664997E-2</v>
      </c>
      <c r="D54">
        <f>1-C54:C66</f>
        <v>0.95665926839933502</v>
      </c>
      <c r="E54">
        <f>POWER(D54:D65,(1/3))</f>
        <v>0.98533920082670823</v>
      </c>
      <c r="F54" s="1">
        <f>1-E54:E66</f>
        <v>1.4660799173291772E-2</v>
      </c>
    </row>
    <row r="55" spans="1:6" x14ac:dyDescent="0.3">
      <c r="A55">
        <v>10</v>
      </c>
      <c r="B55">
        <v>1.6559936908517356</v>
      </c>
      <c r="C55">
        <v>5.1269154515533613E-2</v>
      </c>
      <c r="D55">
        <f>1-C55:C67</f>
        <v>0.9487308454844664</v>
      </c>
      <c r="E55">
        <f>POWER(D55:D66,(1/3))</f>
        <v>0.9826096092376001</v>
      </c>
      <c r="F55" s="1">
        <f>1-E55:E67</f>
        <v>1.7390390762399899E-2</v>
      </c>
    </row>
    <row r="56" spans="1:6" x14ac:dyDescent="0.3">
      <c r="A56">
        <v>15</v>
      </c>
      <c r="B56">
        <v>1.9028416280050624</v>
      </c>
      <c r="C56">
        <v>5.8911505510992647E-2</v>
      </c>
      <c r="D56">
        <f>1-C56:C68</f>
        <v>0.94108849448900733</v>
      </c>
      <c r="E56">
        <f>POWER(D56:D67,(1/3))</f>
        <v>0.97996407423799536</v>
      </c>
      <c r="F56" s="1">
        <f>1-E56:E68</f>
        <v>2.0035925762004636E-2</v>
      </c>
    </row>
    <row r="57" spans="1:6" x14ac:dyDescent="0.3">
      <c r="A57">
        <v>20</v>
      </c>
      <c r="B57">
        <v>1.9889973614775729</v>
      </c>
      <c r="C57">
        <v>6.1578865680420217E-2</v>
      </c>
      <c r="D57">
        <f>1-C57:C69</f>
        <v>0.93842113431957974</v>
      </c>
      <c r="E57">
        <f>POWER(D57:D68,(1/3))</f>
        <v>0.97903734927258823</v>
      </c>
      <c r="F57" s="1">
        <f>1-E57:E69</f>
        <v>2.0962650727411769E-2</v>
      </c>
    </row>
    <row r="58" spans="1:6" x14ac:dyDescent="0.3">
      <c r="A58">
        <v>30</v>
      </c>
      <c r="B58">
        <v>2.0656101426307449</v>
      </c>
      <c r="C58">
        <v>6.3950778409620587E-2</v>
      </c>
      <c r="D58">
        <f>1-C58:C70</f>
        <v>0.9360492215903794</v>
      </c>
      <c r="E58">
        <f>POWER(D58:D69,(1/3))</f>
        <v>0.97821179583037132</v>
      </c>
      <c r="F58" s="1">
        <f>1-E58:E70</f>
        <v>2.1788204169628678E-2</v>
      </c>
    </row>
    <row r="59" spans="1:6" x14ac:dyDescent="0.3">
      <c r="A59">
        <v>45</v>
      </c>
      <c r="B59">
        <v>2.4466571155682915</v>
      </c>
      <c r="C59">
        <v>7.5747898314807785E-2</v>
      </c>
      <c r="D59">
        <f>1-C59:C71</f>
        <v>0.92425210168519223</v>
      </c>
      <c r="E59">
        <f>POWER(D59:D70,(1/3))</f>
        <v>0.97408491013361309</v>
      </c>
      <c r="F59" s="1">
        <f>1-E59:E71</f>
        <v>2.5915089866386909E-2</v>
      </c>
    </row>
    <row r="60" spans="1:6" x14ac:dyDescent="0.3">
      <c r="A60">
        <v>60</v>
      </c>
      <c r="B60">
        <v>2.7977890250399575</v>
      </c>
      <c r="C60">
        <v>8.6618855264394973E-2</v>
      </c>
      <c r="D60">
        <f>1-C60:C72</f>
        <v>0.91338114473560506</v>
      </c>
      <c r="E60">
        <f>POWER(D60:D72,(1/3))</f>
        <v>0.97025081009821268</v>
      </c>
      <c r="F60" s="1">
        <f>1-E60:E73</f>
        <v>2.9749189901787321E-2</v>
      </c>
    </row>
    <row r="61" spans="1:6" x14ac:dyDescent="0.3">
      <c r="A61">
        <v>75</v>
      </c>
      <c r="B61">
        <v>3.0924564590234009</v>
      </c>
      <c r="C61">
        <v>9.5741686037876195E-2</v>
      </c>
      <c r="D61">
        <f>1-C61:C73</f>
        <v>0.90425831396212386</v>
      </c>
      <c r="E61">
        <f>POWER(D61:D73,(1/3))</f>
        <v>0.96700971411575898</v>
      </c>
      <c r="F61" s="1">
        <f>1-E61:E73</f>
        <v>3.2990285884241022E-2</v>
      </c>
    </row>
    <row r="62" spans="1:6" x14ac:dyDescent="0.3">
      <c r="A62">
        <v>90</v>
      </c>
      <c r="B62">
        <v>2.949466552864612</v>
      </c>
      <c r="C62">
        <v>9.1314753958656722E-2</v>
      </c>
      <c r="D62">
        <f>1-C62:C74</f>
        <v>0.90868524604134326</v>
      </c>
      <c r="E62">
        <f>POWER(D62:D74,(1/3))</f>
        <v>0.96858519289581957</v>
      </c>
      <c r="F62" s="1">
        <f>1-E62:E74</f>
        <v>3.1414807104180431E-2</v>
      </c>
    </row>
    <row r="63" spans="1:6" x14ac:dyDescent="0.3">
      <c r="A63">
        <v>120</v>
      </c>
      <c r="B63">
        <v>3.5206125295001076</v>
      </c>
      <c r="C63">
        <v>0.10899729193498786</v>
      </c>
      <c r="D63">
        <f>1-C63:C75</f>
        <v>0.89100270806501214</v>
      </c>
      <c r="E63">
        <f>POWER(D63:D75,(1/3))</f>
        <v>0.96226127388120519</v>
      </c>
      <c r="F63" s="1">
        <f>1-E63:E75</f>
        <v>3.7738726118794808E-2</v>
      </c>
    </row>
    <row r="64" spans="1:6" x14ac:dyDescent="0.3">
      <c r="A64">
        <v>150</v>
      </c>
      <c r="B64">
        <v>4.0108829236739982</v>
      </c>
      <c r="C64">
        <v>0.12417594190941172</v>
      </c>
      <c r="D64">
        <f>1-C64:C75</f>
        <v>0.87582405809058828</v>
      </c>
      <c r="E64">
        <f>POWER(D64:D74,(1/3))</f>
        <v>0.95676575744578474</v>
      </c>
      <c r="F64" s="1">
        <f>1-E64:E75</f>
        <v>4.3234242554215263E-2</v>
      </c>
    </row>
    <row r="65" spans="1:6" x14ac:dyDescent="0.3">
      <c r="A65">
        <v>180</v>
      </c>
      <c r="B65">
        <v>4.3127381983542667</v>
      </c>
      <c r="C65">
        <v>0.13352130645059651</v>
      </c>
      <c r="D65">
        <f>1-C65:C76</f>
        <v>0.86647869354940354</v>
      </c>
      <c r="E65">
        <f>POWER(D65:D75,(1/3))</f>
        <v>0.95335056730427814</v>
      </c>
      <c r="F65" s="1">
        <f>1-E65:E76</f>
        <v>4.664943269572186E-2</v>
      </c>
    </row>
    <row r="66" spans="1:6" x14ac:dyDescent="0.3">
      <c r="D66">
        <f t="shared" ref="D66" si="0">1-C66:C78</f>
        <v>1</v>
      </c>
      <c r="E66">
        <f t="shared" ref="E66" si="1">POWER(D66:D77,(1/3))</f>
        <v>1</v>
      </c>
      <c r="F66" s="1">
        <f t="shared" ref="F66" si="2">1-E66:E78</f>
        <v>0</v>
      </c>
    </row>
    <row r="67" spans="1:6" x14ac:dyDescent="0.3">
      <c r="D67">
        <f t="shared" ref="D67:D89" si="3">1-C67:C79</f>
        <v>1</v>
      </c>
      <c r="E67">
        <f t="shared" ref="E67:E90" si="4">POWER(D67:D78,(1/3))</f>
        <v>1</v>
      </c>
      <c r="F67" s="1">
        <f t="shared" ref="F67:F89" si="5">1-E67:E79</f>
        <v>0</v>
      </c>
    </row>
    <row r="68" spans="1:6" x14ac:dyDescent="0.3">
      <c r="A68" t="s">
        <v>22</v>
      </c>
      <c r="D68">
        <f>1-C68:C80</f>
        <v>1</v>
      </c>
      <c r="E68">
        <f>POWER(D68:D79,(1/3))</f>
        <v>1</v>
      </c>
      <c r="F68" s="1">
        <f>1-E68:E80</f>
        <v>0</v>
      </c>
    </row>
    <row r="69" spans="1:6" x14ac:dyDescent="0.3">
      <c r="A69">
        <v>0</v>
      </c>
      <c r="B69">
        <v>0</v>
      </c>
      <c r="D69">
        <f>1-C69:C81</f>
        <v>1</v>
      </c>
      <c r="E69">
        <f>POWER(D69:D80,(1/3))</f>
        <v>1</v>
      </c>
      <c r="F69" s="1">
        <f>1-E69:E81</f>
        <v>0</v>
      </c>
    </row>
    <row r="70" spans="1:6" x14ac:dyDescent="0.3">
      <c r="A70">
        <v>5</v>
      </c>
      <c r="B70">
        <v>1.8129617934954225</v>
      </c>
      <c r="C70">
        <v>5.6128848095833517E-2</v>
      </c>
      <c r="D70">
        <f>1-C70:C82</f>
        <v>0.94387115190416648</v>
      </c>
      <c r="E70">
        <f>POWER(D70:D81,(1/3))</f>
        <v>0.98092899271195722</v>
      </c>
      <c r="F70" s="4">
        <f>1-E70:E82</f>
        <v>1.9071007288042785E-2</v>
      </c>
    </row>
    <row r="71" spans="1:6" x14ac:dyDescent="0.3">
      <c r="A71">
        <v>10</v>
      </c>
      <c r="B71">
        <v>2.3444232602478547</v>
      </c>
      <c r="C71">
        <v>7.258276347516579E-2</v>
      </c>
      <c r="D71">
        <f>1-C71:C83</f>
        <v>0.92741723652483421</v>
      </c>
      <c r="E71">
        <f>POWER(D71:D82,(1/3))</f>
        <v>0.97519557296152981</v>
      </c>
      <c r="F71" s="4">
        <f>1-E71:E83</f>
        <v>2.4804427038470189E-2</v>
      </c>
    </row>
    <row r="72" spans="1:6" x14ac:dyDescent="0.3">
      <c r="A72">
        <v>15</v>
      </c>
      <c r="B72">
        <v>2.9020942129382941</v>
      </c>
      <c r="C72">
        <v>8.9848118047625214E-2</v>
      </c>
      <c r="D72">
        <f>1-C72:C84</f>
        <v>0.91015188195237484</v>
      </c>
      <c r="E72">
        <f>POWER(D72:D83,(1/3))</f>
        <v>0.96910601799117768</v>
      </c>
      <c r="F72" s="4">
        <f>1-E72:E84</f>
        <v>3.0893982008822318E-2</v>
      </c>
    </row>
    <row r="73" spans="1:6" x14ac:dyDescent="0.3">
      <c r="A73">
        <v>20</v>
      </c>
      <c r="B73">
        <v>3.26563603295175</v>
      </c>
      <c r="C73">
        <v>0.10110328275392416</v>
      </c>
      <c r="D73">
        <f>1-C73:C85</f>
        <v>0.89889671724607578</v>
      </c>
      <c r="E73">
        <f>POWER(D73:D84,(1/3))</f>
        <v>0.96509470188249302</v>
      </c>
      <c r="F73" s="4">
        <f>1-E73:E85</f>
        <v>3.4905298117506978E-2</v>
      </c>
    </row>
    <row r="74" spans="1:6" x14ac:dyDescent="0.3">
      <c r="A74">
        <v>30</v>
      </c>
      <c r="B74">
        <v>3.9036907327586206</v>
      </c>
      <c r="C74">
        <v>0.12085729822782108</v>
      </c>
      <c r="D74">
        <f>1-C74:C86</f>
        <v>0.8791427017721789</v>
      </c>
      <c r="E74">
        <f>POWER(D74:D85,(1/3))</f>
        <v>0.95797268274760827</v>
      </c>
      <c r="F74" s="4">
        <f>1-E74:E86</f>
        <v>4.2027317252391727E-2</v>
      </c>
    </row>
    <row r="75" spans="1:6" x14ac:dyDescent="0.3">
      <c r="A75">
        <v>45</v>
      </c>
      <c r="B75">
        <v>4.9492654260528894</v>
      </c>
      <c r="C75">
        <v>0.15322803176634334</v>
      </c>
      <c r="D75">
        <f>1-C75:C87</f>
        <v>0.84677196823365664</v>
      </c>
      <c r="E75">
        <f>POWER(D75:D86,(1/3))</f>
        <v>0.94606757404208042</v>
      </c>
      <c r="F75" s="4">
        <f>1-E75:E87</f>
        <v>5.3932425957919583E-2</v>
      </c>
    </row>
    <row r="76" spans="1:6" x14ac:dyDescent="0.3">
      <c r="A76">
        <v>60</v>
      </c>
      <c r="B76">
        <v>5.995454545454546</v>
      </c>
      <c r="C76">
        <v>0.18561778778497048</v>
      </c>
      <c r="D76">
        <f>1-C76:C88</f>
        <v>0.81438221221502949</v>
      </c>
      <c r="E76">
        <f>POWER(D76:D87,(1/3))</f>
        <v>0.9338477851160073</v>
      </c>
      <c r="F76" s="4">
        <f>1-E76:E88</f>
        <v>6.6152214883992699E-2</v>
      </c>
    </row>
    <row r="77" spans="1:6" x14ac:dyDescent="0.3">
      <c r="A77">
        <v>75</v>
      </c>
      <c r="B77">
        <v>6.7643118960346555</v>
      </c>
      <c r="C77">
        <v>0.20942142092986551</v>
      </c>
      <c r="D77">
        <f>1-C77:C89</f>
        <v>0.79057857907013451</v>
      </c>
      <c r="E77">
        <f>POWER(D77:D88,(1/3))</f>
        <v>0.92465916990559605</v>
      </c>
      <c r="F77" s="4">
        <f>1-E77:E89</f>
        <v>7.5340830094403954E-2</v>
      </c>
    </row>
    <row r="78" spans="1:6" x14ac:dyDescent="0.3">
      <c r="A78">
        <v>90</v>
      </c>
      <c r="B78">
        <v>7.7101737668161432</v>
      </c>
      <c r="C78">
        <v>0.23870507018006637</v>
      </c>
      <c r="D78">
        <f>1-C78:C90</f>
        <v>0.76129492981993363</v>
      </c>
      <c r="E78">
        <f>POWER(D78:D89,(1/3))</f>
        <v>0.91309853462473933</v>
      </c>
      <c r="F78" s="4">
        <f>1-E78:E90</f>
        <v>8.6901465375260667E-2</v>
      </c>
    </row>
    <row r="79" spans="1:6" x14ac:dyDescent="0.3">
      <c r="A79">
        <v>120</v>
      </c>
      <c r="B79">
        <v>8.9013274336283192</v>
      </c>
      <c r="C79">
        <v>0.27558289268199132</v>
      </c>
      <c r="D79">
        <f>1-C79:C91</f>
        <v>0.72441710731800868</v>
      </c>
      <c r="E79">
        <f>POWER(D79:D90,(1/3))</f>
        <v>0.89811007000534515</v>
      </c>
      <c r="F79" s="4">
        <f>1-E79:E91</f>
        <v>0.10188992999465485</v>
      </c>
    </row>
    <row r="80" spans="1:6" x14ac:dyDescent="0.3">
      <c r="A80">
        <v>150</v>
      </c>
      <c r="B80">
        <v>10.026704545454548</v>
      </c>
      <c r="C80">
        <v>0.31042428933295818</v>
      </c>
      <c r="D80">
        <f>1-C80:C92</f>
        <v>0.68957571066704182</v>
      </c>
      <c r="E80">
        <f>POWER(D80:D91,(1/3))</f>
        <v>0.88347443160421224</v>
      </c>
      <c r="F80" s="4">
        <f>1-E80:E92</f>
        <v>0.11652556839578776</v>
      </c>
    </row>
    <row r="81" spans="1:6" x14ac:dyDescent="0.3">
      <c r="A81">
        <v>180</v>
      </c>
      <c r="B81">
        <v>10.749699317682433</v>
      </c>
      <c r="C81">
        <v>0.33280802841122087</v>
      </c>
      <c r="D81">
        <f>1-C81:C93</f>
        <v>0.66719197158877908</v>
      </c>
      <c r="E81">
        <f>POWER(D81:D92,(1/3))</f>
        <v>0.87380985255656252</v>
      </c>
      <c r="F81" s="4">
        <f>1-E81:E93</f>
        <v>0.12619014744343748</v>
      </c>
    </row>
    <row r="82" spans="1:6" x14ac:dyDescent="0.3">
      <c r="B82">
        <v>32.299999999999997</v>
      </c>
      <c r="C82">
        <v>1</v>
      </c>
      <c r="D82">
        <f>1-C82:C94</f>
        <v>0</v>
      </c>
      <c r="E82">
        <f>POWER(D82:D93,(1/3))</f>
        <v>0</v>
      </c>
      <c r="F82" s="1">
        <f>1-E82:E94</f>
        <v>1</v>
      </c>
    </row>
    <row r="83" spans="1:6" x14ac:dyDescent="0.3">
      <c r="D83">
        <f t="shared" si="3"/>
        <v>1</v>
      </c>
      <c r="E83">
        <f t="shared" si="4"/>
        <v>1</v>
      </c>
      <c r="F83" s="1">
        <f t="shared" si="5"/>
        <v>0</v>
      </c>
    </row>
    <row r="84" spans="1:6" x14ac:dyDescent="0.3">
      <c r="A84" t="s">
        <v>25</v>
      </c>
      <c r="D84">
        <f t="shared" si="3"/>
        <v>1</v>
      </c>
      <c r="E84">
        <f t="shared" si="4"/>
        <v>1</v>
      </c>
      <c r="F84" s="1">
        <f t="shared" si="5"/>
        <v>0</v>
      </c>
    </row>
    <row r="85" spans="1:6" x14ac:dyDescent="0.3">
      <c r="A85">
        <v>0</v>
      </c>
      <c r="B85">
        <v>0</v>
      </c>
      <c r="D85">
        <f t="shared" si="3"/>
        <v>1</v>
      </c>
      <c r="E85">
        <f t="shared" si="4"/>
        <v>1</v>
      </c>
      <c r="F85" s="1">
        <f t="shared" si="5"/>
        <v>0</v>
      </c>
    </row>
    <row r="86" spans="1:6" x14ac:dyDescent="0.3">
      <c r="A86">
        <v>5</v>
      </c>
      <c r="B86">
        <v>1.8440000000000005</v>
      </c>
      <c r="C86">
        <v>5.7089783281733766E-2</v>
      </c>
      <c r="D86">
        <f t="shared" si="3"/>
        <v>0.94291021671826625</v>
      </c>
      <c r="E86">
        <f t="shared" si="4"/>
        <v>0.98059599201704217</v>
      </c>
      <c r="F86" s="1">
        <f t="shared" si="5"/>
        <v>1.9404007982957827E-2</v>
      </c>
    </row>
    <row r="87" spans="1:6" x14ac:dyDescent="0.3">
      <c r="A87">
        <v>10</v>
      </c>
      <c r="B87">
        <v>3.0983824471492634</v>
      </c>
      <c r="C87">
        <v>9.5925153162515903E-2</v>
      </c>
      <c r="D87">
        <f t="shared" si="3"/>
        <v>0.90407484683748407</v>
      </c>
      <c r="E87">
        <f t="shared" si="4"/>
        <v>0.9669443100569689</v>
      </c>
      <c r="F87" s="1">
        <f t="shared" si="5"/>
        <v>3.3055689943031097E-2</v>
      </c>
    </row>
    <row r="88" spans="1:6" x14ac:dyDescent="0.3">
      <c r="A88">
        <v>15</v>
      </c>
      <c r="B88">
        <v>4.148029157667386</v>
      </c>
      <c r="C88">
        <v>0.12842195534573952</v>
      </c>
      <c r="D88">
        <f t="shared" si="3"/>
        <v>0.87157804465426048</v>
      </c>
      <c r="E88">
        <f t="shared" si="4"/>
        <v>0.95521711195592163</v>
      </c>
      <c r="F88" s="1">
        <f t="shared" si="5"/>
        <v>4.4782888044078373E-2</v>
      </c>
    </row>
    <row r="89" spans="1:6" x14ac:dyDescent="0.3">
      <c r="A89">
        <v>20</v>
      </c>
      <c r="B89">
        <v>4.9770939984751124</v>
      </c>
      <c r="C89">
        <v>0.15408959747600967</v>
      </c>
      <c r="D89">
        <f t="shared" si="3"/>
        <v>0.8459104025239903</v>
      </c>
      <c r="E89">
        <f t="shared" si="4"/>
        <v>0.94574659979542219</v>
      </c>
      <c r="F89" s="1">
        <f t="shared" si="5"/>
        <v>5.4253400204577806E-2</v>
      </c>
    </row>
    <row r="90" spans="1:6" x14ac:dyDescent="0.3">
      <c r="A90">
        <v>30</v>
      </c>
      <c r="B90">
        <v>6.6518463073852301</v>
      </c>
      <c r="C90">
        <v>0.20593951416053347</v>
      </c>
      <c r="D90">
        <f>1-C90:C101</f>
        <v>0.79406048583946653</v>
      </c>
      <c r="E90">
        <f t="shared" si="4"/>
        <v>0.92601465900795232</v>
      </c>
      <c r="F90" s="1">
        <f>1-E90:E101</f>
        <v>7.3985340992047677E-2</v>
      </c>
    </row>
    <row r="91" spans="1:6" x14ac:dyDescent="0.3">
      <c r="A91">
        <v>45</v>
      </c>
      <c r="B91">
        <v>8.457625395390874</v>
      </c>
      <c r="C91">
        <v>0.26184598747340171</v>
      </c>
      <c r="D91">
        <f>1-C91:C101</f>
        <v>0.73815401252659829</v>
      </c>
      <c r="E91">
        <f>POWER(D91:D101,(1/3))</f>
        <v>0.90375142474303172</v>
      </c>
      <c r="F91" s="1">
        <f>1-E91:E101</f>
        <v>9.6248575256968283E-2</v>
      </c>
    </row>
    <row r="92" spans="1:6" x14ac:dyDescent="0.3">
      <c r="A92">
        <v>60</v>
      </c>
      <c r="B92">
        <v>10.004493801652895</v>
      </c>
      <c r="C92">
        <v>0.30973665020597202</v>
      </c>
      <c r="D92">
        <f>1-C92:C101</f>
        <v>0.69026334979402804</v>
      </c>
      <c r="E92">
        <f>POWER(D92:D101,(1/3))</f>
        <v>0.88376799848121057</v>
      </c>
      <c r="F92" s="1">
        <f>1-E92:E101</f>
        <v>0.11623200151878943</v>
      </c>
    </row>
    <row r="93" spans="1:6" x14ac:dyDescent="0.3">
      <c r="A93">
        <v>75</v>
      </c>
      <c r="B93">
        <v>11.758808078449686</v>
      </c>
      <c r="C93">
        <v>0.3640497857105166</v>
      </c>
      <c r="D93">
        <f>1-C93:C101</f>
        <v>0.6359502142894834</v>
      </c>
      <c r="E93">
        <f>POWER(D93:D101,(1/3))</f>
        <v>0.85995232036432068</v>
      </c>
      <c r="F93" s="1">
        <f>1-E93:E101</f>
        <v>0.14004767963567932</v>
      </c>
    </row>
    <row r="94" spans="1:6" x14ac:dyDescent="0.3">
      <c r="A94">
        <v>90</v>
      </c>
      <c r="B94">
        <v>13.193343982960599</v>
      </c>
      <c r="C94">
        <v>0.4084626620111641</v>
      </c>
      <c r="D94">
        <f>1-C94:C101</f>
        <v>0.5915373379888359</v>
      </c>
      <c r="E94">
        <f>POWER(D94:D101,(1/3))</f>
        <v>0.83944849379992348</v>
      </c>
      <c r="F94" s="1">
        <f>1-E94:E101</f>
        <v>0.16055150620007652</v>
      </c>
    </row>
    <row r="95" spans="1:6" x14ac:dyDescent="0.3">
      <c r="A95">
        <v>120</v>
      </c>
      <c r="B95">
        <v>15.679941825233309</v>
      </c>
      <c r="C95">
        <v>0.48544711533230062</v>
      </c>
      <c r="D95">
        <f>1-C95:C101</f>
        <v>0.51455288466769944</v>
      </c>
      <c r="E95">
        <f>POWER(D95:D101,(1/3))</f>
        <v>0.80132742364594889</v>
      </c>
      <c r="F95" s="1">
        <f>1-E95:E101</f>
        <v>0.19867257635405111</v>
      </c>
    </row>
    <row r="96" spans="1:6" x14ac:dyDescent="0.3">
      <c r="A96">
        <v>150</v>
      </c>
      <c r="B96">
        <v>17.321523504799408</v>
      </c>
      <c r="C96">
        <v>0.5362700775479694</v>
      </c>
      <c r="D96">
        <f>1-C96:C101</f>
        <v>0.4637299224520306</v>
      </c>
      <c r="E96">
        <f>POWER(D96:D101,(1/3))</f>
        <v>0.77402509252582463</v>
      </c>
      <c r="F96" s="1">
        <f>1-E96:E101</f>
        <v>0.22597490747417537</v>
      </c>
    </row>
    <row r="97" spans="1:6" x14ac:dyDescent="0.3">
      <c r="A97">
        <v>180</v>
      </c>
      <c r="B97">
        <v>18.532887700534761</v>
      </c>
      <c r="C97">
        <v>0.57377361301965213</v>
      </c>
      <c r="D97">
        <f>1-C97:C101</f>
        <v>0.42622638698034787</v>
      </c>
      <c r="E97">
        <f>POWER(D97:D101,(1/3))</f>
        <v>0.75256978457852919</v>
      </c>
      <c r="F97" s="1">
        <f>1-E97:E101</f>
        <v>0.24743021542147081</v>
      </c>
    </row>
    <row r="98" spans="1:6" x14ac:dyDescent="0.3">
      <c r="D98">
        <f>1-C98:C101</f>
        <v>1</v>
      </c>
      <c r="E98">
        <f>POWER(D98:D101,(1/3))</f>
        <v>1</v>
      </c>
      <c r="F98" s="1">
        <f>1-E98:E101</f>
        <v>0</v>
      </c>
    </row>
    <row r="99" spans="1:6" x14ac:dyDescent="0.3">
      <c r="D99">
        <f>1-C99:C101</f>
        <v>1</v>
      </c>
      <c r="E99">
        <f>POWER(D99:D101,(1/3))</f>
        <v>1</v>
      </c>
      <c r="F99" s="1">
        <f>1-E99:E101</f>
        <v>0</v>
      </c>
    </row>
    <row r="100" spans="1:6" x14ac:dyDescent="0.3">
      <c r="D100">
        <f>1-C100:C101</f>
        <v>1</v>
      </c>
      <c r="E100">
        <f>POWER(D100:D101,(1/3))</f>
        <v>1</v>
      </c>
      <c r="F100" s="1">
        <f>1-E100:E101</f>
        <v>0</v>
      </c>
    </row>
    <row r="101" spans="1:6" x14ac:dyDescent="0.3">
      <c r="D101">
        <f>1-C101:C101</f>
        <v>1</v>
      </c>
      <c r="E101">
        <f>POWER(D101:D101,(1/3))</f>
        <v>1</v>
      </c>
      <c r="F101" s="1">
        <f>1-E101:E101</f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90°C-Coarse</vt:lpstr>
      <vt:lpstr>90°C</vt:lpstr>
      <vt:lpstr>75°C</vt:lpstr>
      <vt:lpstr>60°C</vt:lpstr>
      <vt:lpstr>45°C</vt:lpstr>
      <vt:lpstr>RT</vt:lpstr>
      <vt:lpstr>X-t</vt:lpstr>
      <vt:lpstr>SCMd</vt:lpstr>
      <vt:lpstr>SCMsr</vt:lpstr>
      <vt:lpstr>Avrami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Homaee, Sahra (HZDRI) - 161984</dc:creator>
  <cp:lastModifiedBy>Homaee, Sahra (HZDRI) - 161984</cp:lastModifiedBy>
  <dcterms:created xsi:type="dcterms:W3CDTF">2015-06-05T18:19:34Z</dcterms:created>
  <dcterms:modified xsi:type="dcterms:W3CDTF">2026-06-07T07:04:07Z</dcterms:modified>
</cp:coreProperties>
</file>