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TAIEM - 2022\Thesis\Thesis - Experiments\APSE Results\"/>
    </mc:Choice>
  </mc:AlternateContent>
  <xr:revisionPtr revIDLastSave="0" documentId="13_ncr:1_{FB6EA71D-022F-435A-89A5-116171119D0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Carbon Black" sheetId="1" r:id="rId1"/>
    <sheet name="Carbon Black (only percentages)" sheetId="4" r:id="rId2"/>
    <sheet name="Titanium Oxide(Old)" sheetId="2" r:id="rId3"/>
    <sheet name="Titanium Dioxide" sheetId="3" r:id="rId4"/>
    <sheet name="Titanium Dioxide(percentage)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7" l="1"/>
  <c r="L7" i="7"/>
  <c r="L10" i="7"/>
  <c r="J10" i="7"/>
  <c r="J7" i="7"/>
  <c r="J4" i="7"/>
  <c r="S4" i="7"/>
  <c r="S10" i="7"/>
  <c r="S13" i="7"/>
  <c r="U13" i="7"/>
  <c r="U10" i="7"/>
  <c r="U4" i="7"/>
  <c r="U7" i="7"/>
  <c r="T4" i="7"/>
  <c r="U82" i="4" l="1"/>
  <c r="S82" i="4"/>
  <c r="U85" i="4"/>
  <c r="S85" i="4"/>
  <c r="O97" i="7"/>
  <c r="Q97" i="7" s="1"/>
  <c r="O98" i="7"/>
  <c r="Q98" i="7" s="1"/>
  <c r="O96" i="7"/>
  <c r="Q96" i="7" s="1"/>
  <c r="O82" i="7"/>
  <c r="O83" i="7"/>
  <c r="Q83" i="7" s="1"/>
  <c r="O81" i="7"/>
  <c r="Q81" i="7" s="1"/>
  <c r="O67" i="7"/>
  <c r="Q67" i="7" s="1"/>
  <c r="O68" i="7"/>
  <c r="Q68" i="7" s="1"/>
  <c r="O66" i="7"/>
  <c r="Q66" i="7" s="1"/>
  <c r="O65" i="7"/>
  <c r="Q65" i="7" s="1"/>
  <c r="O101" i="7"/>
  <c r="Q101" i="7" s="1"/>
  <c r="H101" i="7"/>
  <c r="I101" i="7" s="1"/>
  <c r="O100" i="7"/>
  <c r="H100" i="7"/>
  <c r="I100" i="7" s="1"/>
  <c r="O99" i="7"/>
  <c r="Q99" i="7" s="1"/>
  <c r="H99" i="7"/>
  <c r="I99" i="7" s="1"/>
  <c r="H98" i="7"/>
  <c r="I98" i="7" s="1"/>
  <c r="H97" i="7"/>
  <c r="I97" i="7" s="1"/>
  <c r="H96" i="7"/>
  <c r="O95" i="7"/>
  <c r="H95" i="7"/>
  <c r="O94" i="7"/>
  <c r="Q94" i="7" s="1"/>
  <c r="H94" i="7"/>
  <c r="O93" i="7"/>
  <c r="H93" i="7"/>
  <c r="I93" i="7" s="1"/>
  <c r="O86" i="7"/>
  <c r="Q86" i="7" s="1"/>
  <c r="H86" i="7"/>
  <c r="I86" i="7" s="1"/>
  <c r="O85" i="7"/>
  <c r="H85" i="7"/>
  <c r="I85" i="7" s="1"/>
  <c r="O84" i="7"/>
  <c r="Q84" i="7" s="1"/>
  <c r="H84" i="7"/>
  <c r="I84" i="7" s="1"/>
  <c r="H83" i="7"/>
  <c r="I83" i="7" s="1"/>
  <c r="Q82" i="7"/>
  <c r="H82" i="7"/>
  <c r="I82" i="7" s="1"/>
  <c r="H81" i="7"/>
  <c r="O80" i="7"/>
  <c r="Q80" i="7" s="1"/>
  <c r="H80" i="7"/>
  <c r="I80" i="7" s="1"/>
  <c r="O79" i="7"/>
  <c r="Q79" i="7" s="1"/>
  <c r="H79" i="7"/>
  <c r="O78" i="7"/>
  <c r="Q78" i="7" s="1"/>
  <c r="H78" i="7"/>
  <c r="I78" i="7" s="1"/>
  <c r="O71" i="7"/>
  <c r="Q71" i="7" s="1"/>
  <c r="H71" i="7"/>
  <c r="I71" i="7" s="1"/>
  <c r="O70" i="7"/>
  <c r="Q70" i="7" s="1"/>
  <c r="H70" i="7"/>
  <c r="I70" i="7" s="1"/>
  <c r="O69" i="7"/>
  <c r="Q69" i="7" s="1"/>
  <c r="H69" i="7"/>
  <c r="I69" i="7" s="1"/>
  <c r="H68" i="7"/>
  <c r="I68" i="7" s="1"/>
  <c r="H67" i="7"/>
  <c r="I67" i="7" s="1"/>
  <c r="H66" i="7"/>
  <c r="H65" i="7"/>
  <c r="O64" i="7"/>
  <c r="Q64" i="7" s="1"/>
  <c r="H64" i="7"/>
  <c r="O63" i="7"/>
  <c r="H63" i="7"/>
  <c r="I63" i="7" s="1"/>
  <c r="O56" i="7"/>
  <c r="Q56" i="7" s="1"/>
  <c r="H56" i="7"/>
  <c r="I56" i="7" s="1"/>
  <c r="O55" i="7"/>
  <c r="Q55" i="7" s="1"/>
  <c r="H55" i="7"/>
  <c r="I55" i="7" s="1"/>
  <c r="O54" i="7"/>
  <c r="Q54" i="7" s="1"/>
  <c r="H54" i="7"/>
  <c r="I54" i="7" s="1"/>
  <c r="Q53" i="7"/>
  <c r="H53" i="7"/>
  <c r="I53" i="7" s="1"/>
  <c r="Q52" i="7"/>
  <c r="H52" i="7"/>
  <c r="I52" i="7" s="1"/>
  <c r="Q51" i="7"/>
  <c r="S52" i="7" s="1"/>
  <c r="T52" i="7" s="1"/>
  <c r="H51" i="7"/>
  <c r="I51" i="7" s="1"/>
  <c r="O50" i="7"/>
  <c r="H50" i="7"/>
  <c r="O49" i="7"/>
  <c r="Q49" i="7" s="1"/>
  <c r="H49" i="7"/>
  <c r="O48" i="7"/>
  <c r="Q48" i="7" s="1"/>
  <c r="H48" i="7"/>
  <c r="O41" i="7"/>
  <c r="Q41" i="7" s="1"/>
  <c r="H41" i="7"/>
  <c r="I41" i="7" s="1"/>
  <c r="O40" i="7"/>
  <c r="Q40" i="7" s="1"/>
  <c r="H40" i="7"/>
  <c r="I40" i="7" s="1"/>
  <c r="O39" i="7"/>
  <c r="Q39" i="7" s="1"/>
  <c r="H39" i="7"/>
  <c r="I39" i="7" s="1"/>
  <c r="Q38" i="7"/>
  <c r="I38" i="7"/>
  <c r="Q37" i="7"/>
  <c r="I37" i="7"/>
  <c r="Q36" i="7"/>
  <c r="I36" i="7"/>
  <c r="O35" i="7"/>
  <c r="Q35" i="7" s="1"/>
  <c r="H35" i="7"/>
  <c r="O34" i="7"/>
  <c r="O43" i="7" s="1"/>
  <c r="Q43" i="7" s="1"/>
  <c r="H34" i="7"/>
  <c r="O33" i="7"/>
  <c r="H33" i="7"/>
  <c r="I33" i="7" s="1"/>
  <c r="O39" i="3"/>
  <c r="O53" i="3"/>
  <c r="O67" i="3"/>
  <c r="O81" i="3"/>
  <c r="O95" i="3"/>
  <c r="O54" i="3"/>
  <c r="O41" i="3"/>
  <c r="O40" i="3"/>
  <c r="U37" i="7" l="1"/>
  <c r="S37" i="7"/>
  <c r="T37" i="7" s="1"/>
  <c r="O102" i="7"/>
  <c r="Q102" i="7" s="1"/>
  <c r="O42" i="7"/>
  <c r="Q42" i="7" s="1"/>
  <c r="O58" i="7"/>
  <c r="Q58" i="7" s="1"/>
  <c r="O103" i="7"/>
  <c r="Q103" i="7" s="1"/>
  <c r="U97" i="7"/>
  <c r="S97" i="7"/>
  <c r="T97" i="7" s="1"/>
  <c r="U82" i="7"/>
  <c r="O88" i="7"/>
  <c r="Q88" i="7" s="1"/>
  <c r="S82" i="7"/>
  <c r="T82" i="7" s="1"/>
  <c r="U67" i="7"/>
  <c r="S67" i="7"/>
  <c r="T67" i="7" s="1"/>
  <c r="O104" i="7"/>
  <c r="Q104" i="7" s="1"/>
  <c r="H103" i="7"/>
  <c r="I103" i="7" s="1"/>
  <c r="H104" i="7"/>
  <c r="I104" i="7" s="1"/>
  <c r="I95" i="7"/>
  <c r="L94" i="7" s="1"/>
  <c r="L100" i="7"/>
  <c r="Q95" i="7"/>
  <c r="H102" i="7"/>
  <c r="I102" i="7" s="1"/>
  <c r="U103" i="7"/>
  <c r="S103" i="7"/>
  <c r="T103" i="7" s="1"/>
  <c r="S100" i="7"/>
  <c r="T100" i="7" s="1"/>
  <c r="Q93" i="7"/>
  <c r="I96" i="7"/>
  <c r="Q100" i="7"/>
  <c r="U100" i="7" s="1"/>
  <c r="I94" i="7"/>
  <c r="J100" i="7"/>
  <c r="K100" i="7" s="1"/>
  <c r="H88" i="7"/>
  <c r="I88" i="7" s="1"/>
  <c r="H89" i="7"/>
  <c r="I89" i="7" s="1"/>
  <c r="L85" i="7"/>
  <c r="H87" i="7"/>
  <c r="I87" i="7" s="1"/>
  <c r="O89" i="7"/>
  <c r="Q89" i="7" s="1"/>
  <c r="U79" i="7"/>
  <c r="S79" i="7"/>
  <c r="T79" i="7" s="1"/>
  <c r="I81" i="7"/>
  <c r="Q85" i="7"/>
  <c r="U85" i="7" s="1"/>
  <c r="I79" i="7"/>
  <c r="L79" i="7" s="1"/>
  <c r="O87" i="7"/>
  <c r="Q87" i="7" s="1"/>
  <c r="J85" i="7"/>
  <c r="K85" i="7" s="1"/>
  <c r="H74" i="7"/>
  <c r="I74" i="7" s="1"/>
  <c r="O72" i="7"/>
  <c r="Q72" i="7" s="1"/>
  <c r="L70" i="7"/>
  <c r="H72" i="7"/>
  <c r="I72" i="7" s="1"/>
  <c r="O74" i="7"/>
  <c r="Q74" i="7" s="1"/>
  <c r="H73" i="7"/>
  <c r="I73" i="7" s="1"/>
  <c r="U70" i="7"/>
  <c r="S70" i="7"/>
  <c r="T70" i="7" s="1"/>
  <c r="I64" i="7"/>
  <c r="Q63" i="7"/>
  <c r="I66" i="7"/>
  <c r="O73" i="7"/>
  <c r="Q73" i="7" s="1"/>
  <c r="I65" i="7"/>
  <c r="J70" i="7"/>
  <c r="K70" i="7" s="1"/>
  <c r="J52" i="7"/>
  <c r="K52" i="7" s="1"/>
  <c r="H58" i="7"/>
  <c r="I58" i="7" s="1"/>
  <c r="S55" i="7"/>
  <c r="T55" i="7" s="1"/>
  <c r="O59" i="7"/>
  <c r="Q59" i="7" s="1"/>
  <c r="O57" i="7"/>
  <c r="Q57" i="7" s="1"/>
  <c r="U58" i="7" s="1"/>
  <c r="H57" i="7"/>
  <c r="I57" i="7" s="1"/>
  <c r="L52" i="7"/>
  <c r="H59" i="7"/>
  <c r="I59" i="7" s="1"/>
  <c r="L55" i="7"/>
  <c r="J55" i="7"/>
  <c r="K55" i="7" s="1"/>
  <c r="I49" i="7"/>
  <c r="U55" i="7"/>
  <c r="U52" i="7"/>
  <c r="I50" i="7"/>
  <c r="I48" i="7"/>
  <c r="Q50" i="7"/>
  <c r="S49" i="7" s="1"/>
  <c r="T49" i="7" s="1"/>
  <c r="H43" i="7"/>
  <c r="I43" i="7" s="1"/>
  <c r="L40" i="7"/>
  <c r="O44" i="7"/>
  <c r="Q44" i="7" s="1"/>
  <c r="U43" i="7" s="1"/>
  <c r="H44" i="7"/>
  <c r="I44" i="7" s="1"/>
  <c r="Q34" i="7"/>
  <c r="L37" i="7"/>
  <c r="H42" i="7"/>
  <c r="I42" i="7" s="1"/>
  <c r="S40" i="7"/>
  <c r="T40" i="7" s="1"/>
  <c r="U40" i="7"/>
  <c r="Q33" i="7"/>
  <c r="I34" i="7"/>
  <c r="J37" i="7"/>
  <c r="K37" i="7" s="1"/>
  <c r="J40" i="7"/>
  <c r="K40" i="7" s="1"/>
  <c r="I35" i="7"/>
  <c r="O25" i="3"/>
  <c r="O26" i="7"/>
  <c r="Q26" i="7" s="1"/>
  <c r="H26" i="7"/>
  <c r="I26" i="7" s="1"/>
  <c r="O25" i="7"/>
  <c r="Q25" i="7" s="1"/>
  <c r="H25" i="7"/>
  <c r="I25" i="7" s="1"/>
  <c r="O24" i="7"/>
  <c r="Q24" i="7" s="1"/>
  <c r="H24" i="7"/>
  <c r="I24" i="7" s="1"/>
  <c r="Q23" i="7"/>
  <c r="I23" i="7"/>
  <c r="Q22" i="7"/>
  <c r="I22" i="7"/>
  <c r="Q21" i="7"/>
  <c r="U22" i="7" s="1"/>
  <c r="I21" i="7"/>
  <c r="O20" i="7"/>
  <c r="H20" i="7"/>
  <c r="O19" i="7"/>
  <c r="Q19" i="7" s="1"/>
  <c r="H19" i="7"/>
  <c r="O18" i="7"/>
  <c r="H18" i="7"/>
  <c r="O11" i="7"/>
  <c r="Q11" i="7" s="1"/>
  <c r="H11" i="7"/>
  <c r="I11" i="7" s="1"/>
  <c r="O10" i="7"/>
  <c r="Q10" i="7" s="1"/>
  <c r="H10" i="7"/>
  <c r="I10" i="7" s="1"/>
  <c r="O9" i="7"/>
  <c r="Q9" i="7" s="1"/>
  <c r="H9" i="7"/>
  <c r="I9" i="7" s="1"/>
  <c r="O8" i="7"/>
  <c r="Q8" i="7" s="1"/>
  <c r="H8" i="7"/>
  <c r="I8" i="7" s="1"/>
  <c r="O7" i="7"/>
  <c r="O13" i="7" s="1"/>
  <c r="Q13" i="7" s="1"/>
  <c r="H7" i="7"/>
  <c r="I7" i="7" s="1"/>
  <c r="O6" i="7"/>
  <c r="Q6" i="7" s="1"/>
  <c r="H6" i="7"/>
  <c r="O5" i="7"/>
  <c r="H5" i="7"/>
  <c r="O4" i="7"/>
  <c r="Q4" i="7" s="1"/>
  <c r="H4" i="7"/>
  <c r="O3" i="7"/>
  <c r="Q3" i="7" s="1"/>
  <c r="H3" i="7"/>
  <c r="I3" i="7" s="1"/>
  <c r="O101" i="4"/>
  <c r="Q101" i="4" s="1"/>
  <c r="H101" i="4"/>
  <c r="I101" i="4" s="1"/>
  <c r="Q100" i="4"/>
  <c r="O100" i="4"/>
  <c r="H100" i="4"/>
  <c r="I100" i="4" s="1"/>
  <c r="O99" i="4"/>
  <c r="Q99" i="4" s="1"/>
  <c r="H99" i="4"/>
  <c r="I99" i="4" s="1"/>
  <c r="O98" i="4"/>
  <c r="Q98" i="4" s="1"/>
  <c r="H98" i="4"/>
  <c r="I98" i="4" s="1"/>
  <c r="O97" i="4"/>
  <c r="Q97" i="4" s="1"/>
  <c r="H97" i="4"/>
  <c r="I97" i="4" s="1"/>
  <c r="O96" i="4"/>
  <c r="Q96" i="4" s="1"/>
  <c r="H96" i="4"/>
  <c r="I96" i="4" s="1"/>
  <c r="O95" i="4"/>
  <c r="H95" i="4"/>
  <c r="O94" i="4"/>
  <c r="Q94" i="4" s="1"/>
  <c r="H94" i="4"/>
  <c r="O93" i="4"/>
  <c r="H93" i="4"/>
  <c r="H102" i="4" s="1"/>
  <c r="I102" i="4" s="1"/>
  <c r="O86" i="4"/>
  <c r="Q86" i="4" s="1"/>
  <c r="H86" i="4"/>
  <c r="I86" i="4" s="1"/>
  <c r="O85" i="4"/>
  <c r="Q85" i="4" s="1"/>
  <c r="H85" i="4"/>
  <c r="I85" i="4" s="1"/>
  <c r="O84" i="4"/>
  <c r="Q84" i="4" s="1"/>
  <c r="H84" i="4"/>
  <c r="I84" i="4" s="1"/>
  <c r="O83" i="4"/>
  <c r="Q83" i="4" s="1"/>
  <c r="H83" i="4"/>
  <c r="I83" i="4" s="1"/>
  <c r="O82" i="4"/>
  <c r="Q82" i="4" s="1"/>
  <c r="H82" i="4"/>
  <c r="I82" i="4" s="1"/>
  <c r="O81" i="4"/>
  <c r="Q81" i="4" s="1"/>
  <c r="H81" i="4"/>
  <c r="I81" i="4" s="1"/>
  <c r="J82" i="4" s="1"/>
  <c r="O80" i="4"/>
  <c r="H80" i="4"/>
  <c r="O79" i="4"/>
  <c r="Q79" i="4" s="1"/>
  <c r="H79" i="4"/>
  <c r="O78" i="4"/>
  <c r="H78" i="4"/>
  <c r="O71" i="4"/>
  <c r="Q71" i="4" s="1"/>
  <c r="H71" i="4"/>
  <c r="I71" i="4" s="1"/>
  <c r="O70" i="4"/>
  <c r="Q70" i="4" s="1"/>
  <c r="H70" i="4"/>
  <c r="I70" i="4" s="1"/>
  <c r="O69" i="4"/>
  <c r="Q69" i="4" s="1"/>
  <c r="H69" i="4"/>
  <c r="I69" i="4" s="1"/>
  <c r="O68" i="4"/>
  <c r="Q68" i="4" s="1"/>
  <c r="H68" i="4"/>
  <c r="I68" i="4" s="1"/>
  <c r="O67" i="4"/>
  <c r="Q67" i="4" s="1"/>
  <c r="H67" i="4"/>
  <c r="I67" i="4" s="1"/>
  <c r="O66" i="4"/>
  <c r="Q66" i="4" s="1"/>
  <c r="H66" i="4"/>
  <c r="I66" i="4" s="1"/>
  <c r="O65" i="4"/>
  <c r="Q65" i="4" s="1"/>
  <c r="H65" i="4"/>
  <c r="O64" i="4"/>
  <c r="Q64" i="4" s="1"/>
  <c r="H64" i="4"/>
  <c r="I64" i="4" s="1"/>
  <c r="Q63" i="4"/>
  <c r="O63" i="4"/>
  <c r="H63" i="4"/>
  <c r="O56" i="4"/>
  <c r="Q56" i="4" s="1"/>
  <c r="H56" i="4"/>
  <c r="I56" i="4" s="1"/>
  <c r="O55" i="4"/>
  <c r="Q55" i="4" s="1"/>
  <c r="H55" i="4"/>
  <c r="I55" i="4" s="1"/>
  <c r="O54" i="4"/>
  <c r="Q54" i="4" s="1"/>
  <c r="H54" i="4"/>
  <c r="I54" i="4" s="1"/>
  <c r="O53" i="4"/>
  <c r="Q53" i="4" s="1"/>
  <c r="H53" i="4"/>
  <c r="I53" i="4" s="1"/>
  <c r="O52" i="4"/>
  <c r="Q52" i="4" s="1"/>
  <c r="H52" i="4"/>
  <c r="I52" i="4" s="1"/>
  <c r="O51" i="4"/>
  <c r="Q51" i="4" s="1"/>
  <c r="H51" i="4"/>
  <c r="I51" i="4" s="1"/>
  <c r="O50" i="4"/>
  <c r="H50" i="4"/>
  <c r="O49" i="4"/>
  <c r="Q49" i="4" s="1"/>
  <c r="H49" i="4"/>
  <c r="O48" i="4"/>
  <c r="H48" i="4"/>
  <c r="O41" i="4"/>
  <c r="Q41" i="4" s="1"/>
  <c r="H41" i="4"/>
  <c r="I41" i="4" s="1"/>
  <c r="O40" i="4"/>
  <c r="Q40" i="4" s="1"/>
  <c r="H40" i="4"/>
  <c r="I40" i="4" s="1"/>
  <c r="O39" i="4"/>
  <c r="Q39" i="4" s="1"/>
  <c r="H39" i="4"/>
  <c r="I39" i="4" s="1"/>
  <c r="O38" i="4"/>
  <c r="Q38" i="4" s="1"/>
  <c r="H38" i="4"/>
  <c r="I38" i="4" s="1"/>
  <c r="O37" i="4"/>
  <c r="Q37" i="4" s="1"/>
  <c r="H37" i="4"/>
  <c r="I37" i="4" s="1"/>
  <c r="O36" i="4"/>
  <c r="Q36" i="4" s="1"/>
  <c r="H36" i="4"/>
  <c r="I36" i="4" s="1"/>
  <c r="O35" i="4"/>
  <c r="H35" i="4"/>
  <c r="O34" i="4"/>
  <c r="Q34" i="4" s="1"/>
  <c r="H34" i="4"/>
  <c r="O33" i="4"/>
  <c r="H33" i="4"/>
  <c r="O26" i="4"/>
  <c r="Q26" i="4" s="1"/>
  <c r="H26" i="4"/>
  <c r="I26" i="4" s="1"/>
  <c r="O25" i="4"/>
  <c r="Q25" i="4" s="1"/>
  <c r="H25" i="4"/>
  <c r="I25" i="4" s="1"/>
  <c r="O24" i="4"/>
  <c r="Q24" i="4" s="1"/>
  <c r="H24" i="4"/>
  <c r="I24" i="4" s="1"/>
  <c r="O23" i="4"/>
  <c r="Q23" i="4" s="1"/>
  <c r="H23" i="4"/>
  <c r="I23" i="4" s="1"/>
  <c r="O22" i="4"/>
  <c r="Q22" i="4" s="1"/>
  <c r="H22" i="4"/>
  <c r="I22" i="4" s="1"/>
  <c r="O21" i="4"/>
  <c r="Q21" i="4" s="1"/>
  <c r="H21" i="4"/>
  <c r="I21" i="4" s="1"/>
  <c r="O20" i="4"/>
  <c r="H20" i="4"/>
  <c r="O19" i="4"/>
  <c r="Q19" i="4" s="1"/>
  <c r="H19" i="4"/>
  <c r="O18" i="4"/>
  <c r="H18" i="4"/>
  <c r="O4" i="4"/>
  <c r="Q4" i="4" s="1"/>
  <c r="O5" i="4"/>
  <c r="Q5" i="4" s="1"/>
  <c r="O6" i="4"/>
  <c r="Q6" i="4" s="1"/>
  <c r="O7" i="4"/>
  <c r="Q7" i="4" s="1"/>
  <c r="O8" i="4"/>
  <c r="Q8" i="4" s="1"/>
  <c r="O9" i="4"/>
  <c r="Q9" i="4" s="1"/>
  <c r="O10" i="4"/>
  <c r="Q10" i="4" s="1"/>
  <c r="O11" i="4"/>
  <c r="Q11" i="4" s="1"/>
  <c r="O3" i="4"/>
  <c r="H4" i="4"/>
  <c r="I4" i="4" s="1"/>
  <c r="H5" i="4"/>
  <c r="I5" i="4" s="1"/>
  <c r="H6" i="4"/>
  <c r="I6" i="4" s="1"/>
  <c r="H7" i="4"/>
  <c r="I7" i="4" s="1"/>
  <c r="H8" i="4"/>
  <c r="I8" i="4" s="1"/>
  <c r="H9" i="4"/>
  <c r="I9" i="4" s="1"/>
  <c r="H10" i="4"/>
  <c r="I10" i="4" s="1"/>
  <c r="H11" i="4"/>
  <c r="I11" i="4" s="1"/>
  <c r="H3" i="4"/>
  <c r="I3" i="4" s="1"/>
  <c r="S95" i="1"/>
  <c r="T95" i="1" s="1"/>
  <c r="S92" i="1"/>
  <c r="T92" i="1" s="1"/>
  <c r="O99" i="1"/>
  <c r="K89" i="1"/>
  <c r="L89" i="1" s="1"/>
  <c r="I89" i="1"/>
  <c r="J89" i="1" s="1"/>
  <c r="H99" i="1"/>
  <c r="S78" i="1"/>
  <c r="T78" i="1" s="1"/>
  <c r="I81" i="1"/>
  <c r="J81" i="1" s="1"/>
  <c r="H85" i="1"/>
  <c r="H83" i="1"/>
  <c r="H13" i="3"/>
  <c r="O99" i="3"/>
  <c r="I93" i="3"/>
  <c r="J93" i="3" s="1"/>
  <c r="H85" i="3"/>
  <c r="K82" i="3"/>
  <c r="L82" i="3" s="1"/>
  <c r="S37" i="3"/>
  <c r="T37" i="3" s="1"/>
  <c r="Q37" i="3"/>
  <c r="R37" i="3" s="1"/>
  <c r="K37" i="3"/>
  <c r="L37" i="3" s="1"/>
  <c r="I37" i="3"/>
  <c r="J37" i="3" s="1"/>
  <c r="S23" i="3"/>
  <c r="T23" i="3" s="1"/>
  <c r="Q23" i="3"/>
  <c r="R23" i="3" s="1"/>
  <c r="K23" i="3"/>
  <c r="L23" i="3" s="1"/>
  <c r="I23" i="3"/>
  <c r="J23" i="3" s="1"/>
  <c r="H5" i="1"/>
  <c r="H4" i="1"/>
  <c r="O7" i="3"/>
  <c r="O8" i="3"/>
  <c r="O9" i="3"/>
  <c r="O97" i="3"/>
  <c r="H97" i="3"/>
  <c r="O96" i="3"/>
  <c r="S96" i="3" s="1"/>
  <c r="T96" i="3" s="1"/>
  <c r="H96" i="3"/>
  <c r="H95" i="3"/>
  <c r="K96" i="3" s="1"/>
  <c r="L96" i="3" s="1"/>
  <c r="O94" i="3"/>
  <c r="H94" i="3"/>
  <c r="O93" i="3"/>
  <c r="H93" i="3"/>
  <c r="O92" i="3"/>
  <c r="S93" i="3" s="1"/>
  <c r="T93" i="3" s="1"/>
  <c r="H92" i="3"/>
  <c r="K93" i="3" s="1"/>
  <c r="L93" i="3" s="1"/>
  <c r="O91" i="3"/>
  <c r="S90" i="3" s="1"/>
  <c r="T90" i="3" s="1"/>
  <c r="H91" i="3"/>
  <c r="H100" i="3" s="1"/>
  <c r="O90" i="3"/>
  <c r="H90" i="3"/>
  <c r="H99" i="3" s="1"/>
  <c r="O89" i="3"/>
  <c r="Q90" i="3" s="1"/>
  <c r="R90" i="3" s="1"/>
  <c r="H89" i="3"/>
  <c r="H98" i="3" s="1"/>
  <c r="O83" i="3"/>
  <c r="H83" i="3"/>
  <c r="O82" i="3"/>
  <c r="S82" i="3" s="1"/>
  <c r="T82" i="3" s="1"/>
  <c r="H82" i="3"/>
  <c r="H81" i="3"/>
  <c r="I82" i="3" s="1"/>
  <c r="J82" i="3" s="1"/>
  <c r="O80" i="3"/>
  <c r="H80" i="3"/>
  <c r="O79" i="3"/>
  <c r="H79" i="3"/>
  <c r="O78" i="3"/>
  <c r="S79" i="3" s="1"/>
  <c r="T79" i="3" s="1"/>
  <c r="H78" i="3"/>
  <c r="K79" i="3" s="1"/>
  <c r="L79" i="3" s="1"/>
  <c r="O77" i="3"/>
  <c r="Q76" i="3" s="1"/>
  <c r="R76" i="3" s="1"/>
  <c r="H77" i="3"/>
  <c r="H86" i="3" s="1"/>
  <c r="O76" i="3"/>
  <c r="O85" i="3" s="1"/>
  <c r="H76" i="3"/>
  <c r="O75" i="3"/>
  <c r="S76" i="3" s="1"/>
  <c r="T76" i="3" s="1"/>
  <c r="H75" i="3"/>
  <c r="I76" i="3" s="1"/>
  <c r="J76" i="3" s="1"/>
  <c r="O69" i="3"/>
  <c r="H69" i="3"/>
  <c r="O68" i="3"/>
  <c r="S68" i="3" s="1"/>
  <c r="T68" i="3" s="1"/>
  <c r="H68" i="3"/>
  <c r="H67" i="3"/>
  <c r="K68" i="3" s="1"/>
  <c r="L68" i="3" s="1"/>
  <c r="O66" i="3"/>
  <c r="H66" i="3"/>
  <c r="O65" i="3"/>
  <c r="H65" i="3"/>
  <c r="O64" i="3"/>
  <c r="H64" i="3"/>
  <c r="O63" i="3"/>
  <c r="O72" i="3" s="1"/>
  <c r="H63" i="3"/>
  <c r="O62" i="3"/>
  <c r="O71" i="3" s="1"/>
  <c r="H62" i="3"/>
  <c r="H71" i="3" s="1"/>
  <c r="O61" i="3"/>
  <c r="O70" i="3" s="1"/>
  <c r="H61" i="3"/>
  <c r="H70" i="3" s="1"/>
  <c r="O55" i="3"/>
  <c r="H55" i="3"/>
  <c r="H54" i="3"/>
  <c r="H53" i="3"/>
  <c r="O52" i="3"/>
  <c r="H52" i="3"/>
  <c r="O51" i="3"/>
  <c r="H51" i="3"/>
  <c r="O50" i="3"/>
  <c r="S51" i="3" s="1"/>
  <c r="T51" i="3" s="1"/>
  <c r="H50" i="3"/>
  <c r="K51" i="3" s="1"/>
  <c r="L51" i="3" s="1"/>
  <c r="O49" i="3"/>
  <c r="H49" i="3"/>
  <c r="O48" i="3"/>
  <c r="H48" i="3"/>
  <c r="O47" i="3"/>
  <c r="H47" i="3"/>
  <c r="H41" i="3"/>
  <c r="H40" i="3"/>
  <c r="H39" i="3"/>
  <c r="I40" i="3" s="1"/>
  <c r="J40" i="3" s="1"/>
  <c r="O35" i="3"/>
  <c r="H35" i="3"/>
  <c r="O34" i="3"/>
  <c r="H34" i="3"/>
  <c r="O33" i="3"/>
  <c r="O42" i="3" s="1"/>
  <c r="H33" i="3"/>
  <c r="O27" i="3"/>
  <c r="H27" i="3"/>
  <c r="O26" i="3"/>
  <c r="H26" i="3"/>
  <c r="H25" i="3"/>
  <c r="O21" i="3"/>
  <c r="H21" i="3"/>
  <c r="O20" i="3"/>
  <c r="H20" i="3"/>
  <c r="O19" i="3"/>
  <c r="O28" i="3" s="1"/>
  <c r="H19" i="3"/>
  <c r="O12" i="3"/>
  <c r="H12" i="3"/>
  <c r="O11" i="3"/>
  <c r="H11" i="3"/>
  <c r="O10" i="3"/>
  <c r="H10" i="3"/>
  <c r="H9" i="3"/>
  <c r="H8" i="3"/>
  <c r="H7" i="3"/>
  <c r="O6" i="3"/>
  <c r="H6" i="3"/>
  <c r="H15" i="3" s="1"/>
  <c r="O5" i="3"/>
  <c r="H5" i="3"/>
  <c r="H14" i="3" s="1"/>
  <c r="O4" i="3"/>
  <c r="H4" i="3"/>
  <c r="O96" i="1"/>
  <c r="H96" i="1"/>
  <c r="O95" i="1"/>
  <c r="H95" i="1"/>
  <c r="O94" i="1"/>
  <c r="Q95" i="1" s="1"/>
  <c r="R95" i="1" s="1"/>
  <c r="H94" i="1"/>
  <c r="K95" i="1" s="1"/>
  <c r="L95" i="1" s="1"/>
  <c r="O93" i="1"/>
  <c r="H93" i="1"/>
  <c r="O92" i="1"/>
  <c r="O98" i="1" s="1"/>
  <c r="H92" i="1"/>
  <c r="O91" i="1"/>
  <c r="Q92" i="1" s="1"/>
  <c r="R92" i="1" s="1"/>
  <c r="H91" i="1"/>
  <c r="K92" i="1" s="1"/>
  <c r="L92" i="1" s="1"/>
  <c r="O90" i="1"/>
  <c r="H90" i="1"/>
  <c r="O89" i="1"/>
  <c r="H89" i="1"/>
  <c r="H98" i="1" s="1"/>
  <c r="O88" i="1"/>
  <c r="O97" i="1" s="1"/>
  <c r="H88" i="1"/>
  <c r="H97" i="1" s="1"/>
  <c r="O82" i="1"/>
  <c r="H82" i="1"/>
  <c r="O81" i="1"/>
  <c r="H81" i="1"/>
  <c r="O80" i="1"/>
  <c r="S81" i="1" s="1"/>
  <c r="T81" i="1" s="1"/>
  <c r="H80" i="1"/>
  <c r="K81" i="1" s="1"/>
  <c r="L81" i="1" s="1"/>
  <c r="O79" i="1"/>
  <c r="H79" i="1"/>
  <c r="O78" i="1"/>
  <c r="H78" i="1"/>
  <c r="O77" i="1"/>
  <c r="Q78" i="1" s="1"/>
  <c r="R78" i="1" s="1"/>
  <c r="H77" i="1"/>
  <c r="K78" i="1" s="1"/>
  <c r="L78" i="1" s="1"/>
  <c r="O76" i="1"/>
  <c r="O85" i="1" s="1"/>
  <c r="H76" i="1"/>
  <c r="O75" i="1"/>
  <c r="O84" i="1" s="1"/>
  <c r="H75" i="1"/>
  <c r="H84" i="1" s="1"/>
  <c r="O74" i="1"/>
  <c r="O83" i="1" s="1"/>
  <c r="S84" i="1" s="1"/>
  <c r="T84" i="1" s="1"/>
  <c r="H74" i="1"/>
  <c r="K75" i="1" s="1"/>
  <c r="L75" i="1" s="1"/>
  <c r="O68" i="1"/>
  <c r="H68" i="1"/>
  <c r="O67" i="1"/>
  <c r="H67" i="1"/>
  <c r="O66" i="1"/>
  <c r="H66" i="1"/>
  <c r="K67" i="1" s="1"/>
  <c r="L67" i="1" s="1"/>
  <c r="O65" i="1"/>
  <c r="H65" i="1"/>
  <c r="O64" i="1"/>
  <c r="H64" i="1"/>
  <c r="O63" i="1"/>
  <c r="H63" i="1"/>
  <c r="O62" i="1"/>
  <c r="H62" i="1"/>
  <c r="H71" i="1" s="1"/>
  <c r="O61" i="1"/>
  <c r="H61" i="1"/>
  <c r="H70" i="1" s="1"/>
  <c r="O60" i="1"/>
  <c r="H60" i="1"/>
  <c r="H69" i="1" s="1"/>
  <c r="O54" i="1"/>
  <c r="H54" i="1"/>
  <c r="O53" i="1"/>
  <c r="H53" i="1"/>
  <c r="O52" i="1"/>
  <c r="H52" i="1"/>
  <c r="O51" i="1"/>
  <c r="H51" i="1"/>
  <c r="O50" i="1"/>
  <c r="H50" i="1"/>
  <c r="O49" i="1"/>
  <c r="H49" i="1"/>
  <c r="O48" i="1"/>
  <c r="H48" i="1"/>
  <c r="O47" i="1"/>
  <c r="O56" i="1" s="1"/>
  <c r="H47" i="1"/>
  <c r="O46" i="1"/>
  <c r="H46" i="1"/>
  <c r="M16" i="2"/>
  <c r="N16" i="2" s="1"/>
  <c r="M7" i="2"/>
  <c r="K16" i="2"/>
  <c r="K17" i="2"/>
  <c r="K18" i="2"/>
  <c r="K19" i="2"/>
  <c r="M19" i="2" s="1"/>
  <c r="N19" i="2" s="1"/>
  <c r="K20" i="2"/>
  <c r="K22" i="2"/>
  <c r="M22" i="2" s="1"/>
  <c r="K23" i="2"/>
  <c r="K15" i="2"/>
  <c r="H16" i="2"/>
  <c r="H17" i="2"/>
  <c r="H18" i="2"/>
  <c r="H19" i="2"/>
  <c r="H20" i="2"/>
  <c r="H21" i="2"/>
  <c r="H22" i="2"/>
  <c r="H23" i="2"/>
  <c r="H15" i="2"/>
  <c r="K7" i="2"/>
  <c r="K4" i="2"/>
  <c r="K5" i="2"/>
  <c r="K9" i="2"/>
  <c r="M10" i="2" s="1"/>
  <c r="K10" i="2"/>
  <c r="K11" i="2"/>
  <c r="K3" i="2"/>
  <c r="M4" i="2" s="1"/>
  <c r="N4" i="2" s="1"/>
  <c r="H4" i="2"/>
  <c r="H5" i="2"/>
  <c r="H6" i="2"/>
  <c r="H7" i="2"/>
  <c r="H8" i="2"/>
  <c r="H9" i="2"/>
  <c r="H10" i="2"/>
  <c r="H11" i="2"/>
  <c r="H3" i="2"/>
  <c r="O4" i="1"/>
  <c r="O5" i="1"/>
  <c r="O6" i="1"/>
  <c r="O18" i="1"/>
  <c r="O19" i="1"/>
  <c r="O20" i="1"/>
  <c r="O33" i="1"/>
  <c r="O34" i="1"/>
  <c r="O35" i="1"/>
  <c r="O36" i="1"/>
  <c r="O37" i="1"/>
  <c r="O38" i="1"/>
  <c r="O39" i="1"/>
  <c r="O40" i="1"/>
  <c r="O32" i="1"/>
  <c r="H33" i="1"/>
  <c r="H34" i="1"/>
  <c r="H35" i="1"/>
  <c r="H36" i="1"/>
  <c r="H37" i="1"/>
  <c r="H38" i="1"/>
  <c r="H39" i="1"/>
  <c r="H40" i="1"/>
  <c r="H32" i="1"/>
  <c r="O24" i="1"/>
  <c r="O25" i="1"/>
  <c r="O26" i="1"/>
  <c r="O22" i="1"/>
  <c r="O23" i="1"/>
  <c r="O21" i="1"/>
  <c r="H19" i="1"/>
  <c r="H20" i="1"/>
  <c r="H21" i="1"/>
  <c r="H22" i="1"/>
  <c r="H23" i="1"/>
  <c r="H24" i="1"/>
  <c r="H25" i="1"/>
  <c r="H26" i="1"/>
  <c r="H18" i="1"/>
  <c r="O8" i="1"/>
  <c r="O9" i="1"/>
  <c r="O10" i="1"/>
  <c r="O11" i="1"/>
  <c r="O12" i="1"/>
  <c r="O7" i="1"/>
  <c r="H6" i="1"/>
  <c r="H7" i="1"/>
  <c r="H8" i="1"/>
  <c r="H9" i="1"/>
  <c r="H10" i="1"/>
  <c r="H11" i="1"/>
  <c r="H12" i="1"/>
  <c r="S98" i="1" l="1"/>
  <c r="T98" i="1" s="1"/>
  <c r="Q98" i="1"/>
  <c r="R98" i="1" s="1"/>
  <c r="I84" i="1"/>
  <c r="J84" i="1" s="1"/>
  <c r="N10" i="2"/>
  <c r="K99" i="3"/>
  <c r="L99" i="3" s="1"/>
  <c r="I99" i="3"/>
  <c r="J99" i="3" s="1"/>
  <c r="N7" i="2"/>
  <c r="N22" i="2"/>
  <c r="K70" i="1"/>
  <c r="K98" i="1"/>
  <c r="L98" i="1" s="1"/>
  <c r="I98" i="1"/>
  <c r="J98" i="1" s="1"/>
  <c r="S75" i="1"/>
  <c r="T75" i="1" s="1"/>
  <c r="S33" i="1"/>
  <c r="T33" i="1" s="1"/>
  <c r="O84" i="3"/>
  <c r="Q75" i="1"/>
  <c r="R75" i="1" s="1"/>
  <c r="O12" i="4"/>
  <c r="Q12" i="4" s="1"/>
  <c r="H56" i="1"/>
  <c r="O98" i="3"/>
  <c r="Q89" i="1"/>
  <c r="R89" i="1" s="1"/>
  <c r="O100" i="3"/>
  <c r="I75" i="1"/>
  <c r="J75" i="1" s="1"/>
  <c r="Q81" i="1"/>
  <c r="R81" i="1" s="1"/>
  <c r="I92" i="1"/>
  <c r="J92" i="1" s="1"/>
  <c r="S89" i="1"/>
  <c r="T89" i="1" s="1"/>
  <c r="U22" i="4"/>
  <c r="H57" i="4"/>
  <c r="O86" i="3"/>
  <c r="H42" i="4"/>
  <c r="I42" i="4" s="1"/>
  <c r="I90" i="3"/>
  <c r="J90" i="3" s="1"/>
  <c r="I78" i="1"/>
  <c r="J78" i="1" s="1"/>
  <c r="I95" i="1"/>
  <c r="J95" i="1" s="1"/>
  <c r="O69" i="1"/>
  <c r="S70" i="1" s="1"/>
  <c r="T70" i="1" s="1"/>
  <c r="H84" i="3"/>
  <c r="K90" i="3"/>
  <c r="L90" i="3" s="1"/>
  <c r="Q93" i="3"/>
  <c r="R93" i="3" s="1"/>
  <c r="Q79" i="3"/>
  <c r="R79" i="3" s="1"/>
  <c r="O70" i="1"/>
  <c r="I65" i="3"/>
  <c r="J65" i="3" s="1"/>
  <c r="K76" i="3"/>
  <c r="L76" i="3" s="1"/>
  <c r="Q96" i="3"/>
  <c r="R96" i="3" s="1"/>
  <c r="J85" i="4"/>
  <c r="I79" i="3"/>
  <c r="J79" i="3" s="1"/>
  <c r="Q82" i="3"/>
  <c r="R82" i="3" s="1"/>
  <c r="I96" i="3"/>
  <c r="J96" i="3" s="1"/>
  <c r="U64" i="4"/>
  <c r="K84" i="1"/>
  <c r="L84" i="1" s="1"/>
  <c r="O71" i="1"/>
  <c r="J94" i="7"/>
  <c r="K94" i="7" s="1"/>
  <c r="J103" i="7"/>
  <c r="K103" i="7" s="1"/>
  <c r="L103" i="7"/>
  <c r="U94" i="7"/>
  <c r="S94" i="7"/>
  <c r="T94" i="7" s="1"/>
  <c r="L97" i="7"/>
  <c r="J97" i="7"/>
  <c r="K97" i="7" s="1"/>
  <c r="J88" i="7"/>
  <c r="K88" i="7" s="1"/>
  <c r="L88" i="7"/>
  <c r="J79" i="7"/>
  <c r="K79" i="7" s="1"/>
  <c r="L82" i="7"/>
  <c r="J82" i="7"/>
  <c r="K82" i="7" s="1"/>
  <c r="S85" i="7"/>
  <c r="T85" i="7" s="1"/>
  <c r="U88" i="7"/>
  <c r="S88" i="7"/>
  <c r="T88" i="7" s="1"/>
  <c r="U73" i="7"/>
  <c r="J73" i="7"/>
  <c r="K73" i="7" s="1"/>
  <c r="J64" i="7"/>
  <c r="K64" i="7" s="1"/>
  <c r="S73" i="7"/>
  <c r="T73" i="7" s="1"/>
  <c r="L73" i="7"/>
  <c r="L64" i="7"/>
  <c r="U64" i="7"/>
  <c r="S64" i="7"/>
  <c r="T64" i="7" s="1"/>
  <c r="L67" i="7"/>
  <c r="J67" i="7"/>
  <c r="K67" i="7" s="1"/>
  <c r="L58" i="7"/>
  <c r="S58" i="7"/>
  <c r="T58" i="7" s="1"/>
  <c r="J58" i="7"/>
  <c r="K58" i="7" s="1"/>
  <c r="U49" i="7"/>
  <c r="L49" i="7"/>
  <c r="J49" i="7"/>
  <c r="K49" i="7" s="1"/>
  <c r="L43" i="7"/>
  <c r="J34" i="7"/>
  <c r="K34" i="7" s="1"/>
  <c r="J43" i="7"/>
  <c r="K43" i="7" s="1"/>
  <c r="S43" i="7"/>
  <c r="T43" i="7" s="1"/>
  <c r="S34" i="7"/>
  <c r="T34" i="7" s="1"/>
  <c r="U34" i="7"/>
  <c r="L34" i="7"/>
  <c r="H27" i="7"/>
  <c r="I27" i="7" s="1"/>
  <c r="O27" i="7"/>
  <c r="Q27" i="7" s="1"/>
  <c r="O29" i="7"/>
  <c r="Q29" i="7" s="1"/>
  <c r="H28" i="7"/>
  <c r="I28" i="7" s="1"/>
  <c r="H29" i="7"/>
  <c r="I29" i="7" s="1"/>
  <c r="L25" i="7"/>
  <c r="J25" i="7"/>
  <c r="K25" i="7" s="1"/>
  <c r="S25" i="7"/>
  <c r="T25" i="7" s="1"/>
  <c r="U25" i="7"/>
  <c r="J22" i="7"/>
  <c r="K22" i="7" s="1"/>
  <c r="L22" i="7"/>
  <c r="I18" i="7"/>
  <c r="Q18" i="7"/>
  <c r="I20" i="7"/>
  <c r="O28" i="7"/>
  <c r="Q28" i="7" s="1"/>
  <c r="I19" i="7"/>
  <c r="Q20" i="7"/>
  <c r="S22" i="7"/>
  <c r="T22" i="7" s="1"/>
  <c r="T10" i="7"/>
  <c r="H14" i="7"/>
  <c r="I14" i="7" s="1"/>
  <c r="H13" i="7"/>
  <c r="I13" i="7" s="1"/>
  <c r="O14" i="7"/>
  <c r="Q14" i="7" s="1"/>
  <c r="Q7" i="7"/>
  <c r="K10" i="7"/>
  <c r="I5" i="7"/>
  <c r="Q5" i="7"/>
  <c r="H12" i="7"/>
  <c r="I12" i="7" s="1"/>
  <c r="O12" i="7"/>
  <c r="Q12" i="7" s="1"/>
  <c r="T13" i="7" s="1"/>
  <c r="I4" i="7"/>
  <c r="K4" i="7" s="1"/>
  <c r="I6" i="7"/>
  <c r="H104" i="4"/>
  <c r="I104" i="4" s="1"/>
  <c r="O102" i="4"/>
  <c r="Q102" i="4" s="1"/>
  <c r="H103" i="4"/>
  <c r="I103" i="4" s="1"/>
  <c r="J103" i="4" s="1"/>
  <c r="K103" i="4" s="1"/>
  <c r="O104" i="4"/>
  <c r="Q104" i="4" s="1"/>
  <c r="L100" i="4"/>
  <c r="J100" i="4"/>
  <c r="K100" i="4" s="1"/>
  <c r="S100" i="4"/>
  <c r="T100" i="4" s="1"/>
  <c r="U100" i="4"/>
  <c r="U97" i="4"/>
  <c r="S97" i="4"/>
  <c r="T97" i="4" s="1"/>
  <c r="J97" i="4"/>
  <c r="K97" i="4" s="1"/>
  <c r="L97" i="4"/>
  <c r="Q93" i="4"/>
  <c r="I95" i="4"/>
  <c r="O103" i="4"/>
  <c r="Q103" i="4" s="1"/>
  <c r="I94" i="4"/>
  <c r="Q95" i="4"/>
  <c r="I93" i="4"/>
  <c r="H87" i="4"/>
  <c r="I87" i="4" s="1"/>
  <c r="O87" i="4"/>
  <c r="Q87" i="4" s="1"/>
  <c r="O89" i="4"/>
  <c r="Q89" i="4" s="1"/>
  <c r="H88" i="4"/>
  <c r="I88" i="4" s="1"/>
  <c r="H89" i="4"/>
  <c r="I89" i="4" s="1"/>
  <c r="L85" i="4"/>
  <c r="K85" i="4"/>
  <c r="T85" i="4"/>
  <c r="K82" i="4"/>
  <c r="L82" i="4"/>
  <c r="I78" i="4"/>
  <c r="Q78" i="4"/>
  <c r="I80" i="4"/>
  <c r="O88" i="4"/>
  <c r="Q88" i="4" s="1"/>
  <c r="U88" i="4" s="1"/>
  <c r="I79" i="4"/>
  <c r="Q80" i="4"/>
  <c r="T82" i="4"/>
  <c r="H72" i="4"/>
  <c r="I72" i="4" s="1"/>
  <c r="H74" i="4"/>
  <c r="I74" i="4" s="1"/>
  <c r="I65" i="4"/>
  <c r="O72" i="4"/>
  <c r="Q72" i="4" s="1"/>
  <c r="S64" i="4"/>
  <c r="T64" i="4" s="1"/>
  <c r="J70" i="4"/>
  <c r="K70" i="4" s="1"/>
  <c r="L70" i="4"/>
  <c r="S70" i="4"/>
  <c r="T70" i="4" s="1"/>
  <c r="U70" i="4"/>
  <c r="J67" i="4"/>
  <c r="K67" i="4" s="1"/>
  <c r="L67" i="4"/>
  <c r="U67" i="4"/>
  <c r="S67" i="4"/>
  <c r="T67" i="4" s="1"/>
  <c r="I63" i="4"/>
  <c r="O73" i="4"/>
  <c r="Q73" i="4" s="1"/>
  <c r="H73" i="4"/>
  <c r="I73" i="4" s="1"/>
  <c r="O74" i="4"/>
  <c r="Q74" i="4" s="1"/>
  <c r="I57" i="4"/>
  <c r="O59" i="4"/>
  <c r="Q59" i="4" s="1"/>
  <c r="O57" i="4"/>
  <c r="Q57" i="4" s="1"/>
  <c r="U58" i="4" s="1"/>
  <c r="H58" i="4"/>
  <c r="I58" i="4" s="1"/>
  <c r="I49" i="4"/>
  <c r="H59" i="4"/>
  <c r="I59" i="4" s="1"/>
  <c r="Q50" i="4"/>
  <c r="L55" i="4"/>
  <c r="J55" i="4"/>
  <c r="K55" i="4" s="1"/>
  <c r="S55" i="4"/>
  <c r="T55" i="4" s="1"/>
  <c r="U55" i="4"/>
  <c r="J52" i="4"/>
  <c r="K52" i="4" s="1"/>
  <c r="L52" i="4"/>
  <c r="U52" i="4"/>
  <c r="I48" i="4"/>
  <c r="Q48" i="4"/>
  <c r="I50" i="4"/>
  <c r="O58" i="4"/>
  <c r="Q58" i="4" s="1"/>
  <c r="S52" i="4"/>
  <c r="T52" i="4" s="1"/>
  <c r="H44" i="4"/>
  <c r="I44" i="4" s="1"/>
  <c r="O42" i="4"/>
  <c r="Q42" i="4" s="1"/>
  <c r="H43" i="4"/>
  <c r="I43" i="4" s="1"/>
  <c r="O44" i="4"/>
  <c r="Q44" i="4" s="1"/>
  <c r="L40" i="4"/>
  <c r="J40" i="4"/>
  <c r="K40" i="4" s="1"/>
  <c r="S40" i="4"/>
  <c r="T40" i="4" s="1"/>
  <c r="U40" i="4"/>
  <c r="U37" i="4"/>
  <c r="S37" i="4"/>
  <c r="T37" i="4" s="1"/>
  <c r="J37" i="4"/>
  <c r="K37" i="4" s="1"/>
  <c r="L37" i="4"/>
  <c r="I33" i="4"/>
  <c r="Q33" i="4"/>
  <c r="I35" i="4"/>
  <c r="O43" i="4"/>
  <c r="Q43" i="4" s="1"/>
  <c r="I34" i="4"/>
  <c r="Q35" i="4"/>
  <c r="O29" i="4"/>
  <c r="Q29" i="4" s="1"/>
  <c r="H27" i="4"/>
  <c r="I27" i="4" s="1"/>
  <c r="O27" i="4"/>
  <c r="Q27" i="4" s="1"/>
  <c r="H28" i="4"/>
  <c r="I28" i="4" s="1"/>
  <c r="H29" i="4"/>
  <c r="I29" i="4" s="1"/>
  <c r="L25" i="4"/>
  <c r="J25" i="4"/>
  <c r="K25" i="4" s="1"/>
  <c r="S25" i="4"/>
  <c r="T25" i="4" s="1"/>
  <c r="U25" i="4"/>
  <c r="J22" i="4"/>
  <c r="K22" i="4" s="1"/>
  <c r="L22" i="4"/>
  <c r="I18" i="4"/>
  <c r="Q18" i="4"/>
  <c r="I20" i="4"/>
  <c r="O28" i="4"/>
  <c r="Q28" i="4" s="1"/>
  <c r="I19" i="4"/>
  <c r="Q20" i="4"/>
  <c r="S22" i="4"/>
  <c r="T22" i="4" s="1"/>
  <c r="Q3" i="4"/>
  <c r="O14" i="4"/>
  <c r="Q14" i="4" s="1"/>
  <c r="O13" i="4"/>
  <c r="Q13" i="4" s="1"/>
  <c r="U13" i="4" s="1"/>
  <c r="U10" i="4"/>
  <c r="J10" i="4"/>
  <c r="K10" i="4" s="1"/>
  <c r="S7" i="4"/>
  <c r="T7" i="4" s="1"/>
  <c r="H12" i="4"/>
  <c r="I12" i="4" s="1"/>
  <c r="J13" i="4" s="1"/>
  <c r="K13" i="4" s="1"/>
  <c r="H13" i="4"/>
  <c r="I13" i="4" s="1"/>
  <c r="H14" i="4"/>
  <c r="I14" i="4" s="1"/>
  <c r="L13" i="4" s="1"/>
  <c r="J7" i="4"/>
  <c r="K7" i="4" s="1"/>
  <c r="J4" i="4"/>
  <c r="K4" i="4" s="1"/>
  <c r="L4" i="4"/>
  <c r="S4" i="4"/>
  <c r="T4" i="4" s="1"/>
  <c r="U4" i="4"/>
  <c r="L7" i="4"/>
  <c r="L10" i="4"/>
  <c r="U7" i="4"/>
  <c r="S10" i="4"/>
  <c r="T10" i="4" s="1"/>
  <c r="Q84" i="1"/>
  <c r="R84" i="1" s="1"/>
  <c r="S67" i="1"/>
  <c r="T67" i="1" s="1"/>
  <c r="I61" i="1"/>
  <c r="J61" i="1" s="1"/>
  <c r="H43" i="1"/>
  <c r="H57" i="1"/>
  <c r="K61" i="1"/>
  <c r="L61" i="1" s="1"/>
  <c r="H55" i="1"/>
  <c r="K53" i="1"/>
  <c r="L53" i="1" s="1"/>
  <c r="K64" i="1"/>
  <c r="L64" i="1" s="1"/>
  <c r="H27" i="1"/>
  <c r="S47" i="1"/>
  <c r="T47" i="1" s="1"/>
  <c r="S53" i="1"/>
  <c r="T53" i="1" s="1"/>
  <c r="S64" i="1"/>
  <c r="T64" i="1" s="1"/>
  <c r="Q61" i="1"/>
  <c r="R61" i="1" s="1"/>
  <c r="L70" i="1"/>
  <c r="I70" i="1"/>
  <c r="J70" i="1" s="1"/>
  <c r="I64" i="1"/>
  <c r="J64" i="1" s="1"/>
  <c r="S61" i="1"/>
  <c r="T61" i="1" s="1"/>
  <c r="Q64" i="1"/>
  <c r="R64" i="1" s="1"/>
  <c r="K39" i="1"/>
  <c r="L39" i="1" s="1"/>
  <c r="K50" i="1"/>
  <c r="L50" i="1" s="1"/>
  <c r="I67" i="1"/>
  <c r="J67" i="1" s="1"/>
  <c r="Q67" i="1"/>
  <c r="R67" i="1" s="1"/>
  <c r="H42" i="1"/>
  <c r="O57" i="1"/>
  <c r="S50" i="1"/>
  <c r="T50" i="1" s="1"/>
  <c r="O55" i="1"/>
  <c r="Q56" i="1" s="1"/>
  <c r="R56" i="1" s="1"/>
  <c r="S56" i="1"/>
  <c r="T56" i="1" s="1"/>
  <c r="I47" i="1"/>
  <c r="J47" i="1" s="1"/>
  <c r="S19" i="1"/>
  <c r="T19" i="1" s="1"/>
  <c r="K47" i="1"/>
  <c r="L47" i="1" s="1"/>
  <c r="Q47" i="1"/>
  <c r="R47" i="1" s="1"/>
  <c r="I50" i="1"/>
  <c r="J50" i="1" s="1"/>
  <c r="Q50" i="1"/>
  <c r="R50" i="1" s="1"/>
  <c r="I53" i="1"/>
  <c r="J53" i="1" s="1"/>
  <c r="Q53" i="1"/>
  <c r="R53" i="1" s="1"/>
  <c r="S39" i="1"/>
  <c r="T39" i="1" s="1"/>
  <c r="H41" i="1"/>
  <c r="S36" i="1"/>
  <c r="T36" i="1" s="1"/>
  <c r="O43" i="1"/>
  <c r="O42" i="1"/>
  <c r="K36" i="1"/>
  <c r="L36" i="1" s="1"/>
  <c r="O41" i="1"/>
  <c r="I33" i="1"/>
  <c r="J33" i="1" s="1"/>
  <c r="K33" i="1"/>
  <c r="L33" i="1" s="1"/>
  <c r="Q33" i="1"/>
  <c r="R33" i="1" s="1"/>
  <c r="I36" i="1"/>
  <c r="J36" i="1" s="1"/>
  <c r="Q36" i="1"/>
  <c r="R36" i="1" s="1"/>
  <c r="I39" i="1"/>
  <c r="J39" i="1" s="1"/>
  <c r="H29" i="1"/>
  <c r="Q39" i="1"/>
  <c r="R39" i="1" s="1"/>
  <c r="S25" i="1"/>
  <c r="T25" i="1" s="1"/>
  <c r="H15" i="1"/>
  <c r="K25" i="1"/>
  <c r="L25" i="1" s="1"/>
  <c r="K22" i="1"/>
  <c r="L22" i="1" s="1"/>
  <c r="H28" i="1"/>
  <c r="H13" i="1"/>
  <c r="O29" i="1"/>
  <c r="H14" i="1"/>
  <c r="S22" i="1"/>
  <c r="T22" i="1" s="1"/>
  <c r="O28" i="1"/>
  <c r="O27" i="1"/>
  <c r="I19" i="1"/>
  <c r="J19" i="1" s="1"/>
  <c r="K19" i="1"/>
  <c r="L19" i="1" s="1"/>
  <c r="Q19" i="1"/>
  <c r="R19" i="1" s="1"/>
  <c r="I22" i="1"/>
  <c r="J22" i="1" s="1"/>
  <c r="Q22" i="1"/>
  <c r="R22" i="1" s="1"/>
  <c r="I25" i="1"/>
  <c r="J25" i="1" s="1"/>
  <c r="Q25" i="1"/>
  <c r="R25" i="1" s="1"/>
  <c r="O15" i="1"/>
  <c r="O14" i="1"/>
  <c r="S5" i="1"/>
  <c r="T5" i="1" s="1"/>
  <c r="I8" i="1"/>
  <c r="J8" i="1" s="1"/>
  <c r="I11" i="1"/>
  <c r="J11" i="1" s="1"/>
  <c r="S8" i="1"/>
  <c r="T8" i="1" s="1"/>
  <c r="I5" i="1"/>
  <c r="J5" i="1" s="1"/>
  <c r="S11" i="1"/>
  <c r="T11" i="1" s="1"/>
  <c r="O13" i="1"/>
  <c r="Q5" i="1"/>
  <c r="R5" i="1" s="1"/>
  <c r="K5" i="1"/>
  <c r="L5" i="1" s="1"/>
  <c r="K8" i="1"/>
  <c r="L8" i="1" s="1"/>
  <c r="Q8" i="1"/>
  <c r="R8" i="1" s="1"/>
  <c r="K11" i="1"/>
  <c r="L11" i="1" s="1"/>
  <c r="Q11" i="1"/>
  <c r="R11" i="1" s="1"/>
  <c r="Q85" i="3"/>
  <c r="R85" i="3" s="1"/>
  <c r="S65" i="3"/>
  <c r="T65" i="3" s="1"/>
  <c r="O56" i="3"/>
  <c r="K65" i="3"/>
  <c r="L65" i="3" s="1"/>
  <c r="I51" i="3"/>
  <c r="H72" i="3"/>
  <c r="S71" i="3"/>
  <c r="T71" i="3" s="1"/>
  <c r="Q71" i="3"/>
  <c r="R71" i="3" s="1"/>
  <c r="K71" i="3"/>
  <c r="L71" i="3" s="1"/>
  <c r="I71" i="3"/>
  <c r="J71" i="3" s="1"/>
  <c r="H57" i="3"/>
  <c r="Q62" i="3"/>
  <c r="R62" i="3" s="1"/>
  <c r="H58" i="3"/>
  <c r="I62" i="3"/>
  <c r="J62" i="3" s="1"/>
  <c r="K62" i="3"/>
  <c r="L62" i="3" s="1"/>
  <c r="S62" i="3"/>
  <c r="T62" i="3" s="1"/>
  <c r="Q65" i="3"/>
  <c r="R65" i="3" s="1"/>
  <c r="I68" i="3"/>
  <c r="J68" i="3" s="1"/>
  <c r="Q68" i="3"/>
  <c r="R68" i="3" s="1"/>
  <c r="I48" i="3"/>
  <c r="J48" i="3" s="1"/>
  <c r="K54" i="3"/>
  <c r="L54" i="3" s="1"/>
  <c r="O57" i="3"/>
  <c r="S54" i="3"/>
  <c r="T54" i="3" s="1"/>
  <c r="S48" i="3"/>
  <c r="T48" i="3" s="1"/>
  <c r="Q26" i="3"/>
  <c r="R26" i="3" s="1"/>
  <c r="Q48" i="3"/>
  <c r="R48" i="3" s="1"/>
  <c r="J51" i="3"/>
  <c r="Q51" i="3"/>
  <c r="R51" i="3" s="1"/>
  <c r="O58" i="3"/>
  <c r="I54" i="3"/>
  <c r="J54" i="3" s="1"/>
  <c r="Q54" i="3"/>
  <c r="R54" i="3" s="1"/>
  <c r="K48" i="3"/>
  <c r="L48" i="3" s="1"/>
  <c r="H56" i="3"/>
  <c r="H42" i="3"/>
  <c r="H43" i="3"/>
  <c r="Q34" i="3"/>
  <c r="R34" i="3" s="1"/>
  <c r="O43" i="3"/>
  <c r="H44" i="3"/>
  <c r="O44" i="3"/>
  <c r="K34" i="3"/>
  <c r="L34" i="3" s="1"/>
  <c r="S34" i="3"/>
  <c r="T34" i="3" s="1"/>
  <c r="K40" i="3"/>
  <c r="L40" i="3" s="1"/>
  <c r="Q40" i="3"/>
  <c r="R40" i="3" s="1"/>
  <c r="S40" i="3"/>
  <c r="T40" i="3" s="1"/>
  <c r="I34" i="3"/>
  <c r="J34" i="3" s="1"/>
  <c r="H30" i="3"/>
  <c r="O30" i="3"/>
  <c r="I11" i="3"/>
  <c r="J11" i="3" s="1"/>
  <c r="K26" i="3"/>
  <c r="L26" i="3" s="1"/>
  <c r="Q8" i="3"/>
  <c r="R8" i="3" s="1"/>
  <c r="I20" i="3"/>
  <c r="J20" i="3" s="1"/>
  <c r="H28" i="3"/>
  <c r="I26" i="3"/>
  <c r="J26" i="3" s="1"/>
  <c r="H29" i="3"/>
  <c r="I5" i="3"/>
  <c r="J5" i="3" s="1"/>
  <c r="I8" i="3"/>
  <c r="J8" i="3" s="1"/>
  <c r="O29" i="3"/>
  <c r="S20" i="3"/>
  <c r="T20" i="3" s="1"/>
  <c r="S26" i="3"/>
  <c r="T26" i="3" s="1"/>
  <c r="Q20" i="3"/>
  <c r="R20" i="3" s="1"/>
  <c r="K5" i="3"/>
  <c r="L5" i="3" s="1"/>
  <c r="K8" i="3"/>
  <c r="L8" i="3" s="1"/>
  <c r="O15" i="3"/>
  <c r="K11" i="3"/>
  <c r="L11" i="3" s="1"/>
  <c r="K20" i="3"/>
  <c r="L20" i="3" s="1"/>
  <c r="S11" i="3"/>
  <c r="T11" i="3" s="1"/>
  <c r="O14" i="3"/>
  <c r="O13" i="3"/>
  <c r="Q5" i="3"/>
  <c r="R5" i="3" s="1"/>
  <c r="Q11" i="3"/>
  <c r="R11" i="3" s="1"/>
  <c r="S8" i="3"/>
  <c r="T8" i="3" s="1"/>
  <c r="S5" i="3"/>
  <c r="T5" i="3" s="1"/>
  <c r="L58" i="4" l="1"/>
  <c r="K85" i="3"/>
  <c r="L85" i="3" s="1"/>
  <c r="I85" i="3"/>
  <c r="J85" i="3" s="1"/>
  <c r="J88" i="4"/>
  <c r="K88" i="4" s="1"/>
  <c r="L88" i="4"/>
  <c r="J13" i="7"/>
  <c r="K13" i="7" s="1"/>
  <c r="U28" i="4"/>
  <c r="Q99" i="3"/>
  <c r="R99" i="3" s="1"/>
  <c r="S99" i="3"/>
  <c r="T99" i="3" s="1"/>
  <c r="K56" i="1"/>
  <c r="L56" i="1" s="1"/>
  <c r="I56" i="1"/>
  <c r="J56" i="1" s="1"/>
  <c r="L43" i="4"/>
  <c r="Q28" i="1"/>
  <c r="R28" i="1" s="1"/>
  <c r="Q70" i="1"/>
  <c r="R70" i="1" s="1"/>
  <c r="K29" i="3"/>
  <c r="L73" i="4"/>
  <c r="S85" i="3"/>
  <c r="T85" i="3" s="1"/>
  <c r="L28" i="4"/>
  <c r="U28" i="7"/>
  <c r="L28" i="7"/>
  <c r="J28" i="7"/>
  <c r="K28" i="7" s="1"/>
  <c r="S19" i="7"/>
  <c r="T19" i="7" s="1"/>
  <c r="U19" i="7"/>
  <c r="L19" i="7"/>
  <c r="J19" i="7"/>
  <c r="K19" i="7" s="1"/>
  <c r="S28" i="7"/>
  <c r="T28" i="7" s="1"/>
  <c r="S7" i="7"/>
  <c r="T7" i="7" s="1"/>
  <c r="L13" i="7"/>
  <c r="K7" i="7"/>
  <c r="L103" i="4"/>
  <c r="U103" i="4"/>
  <c r="L94" i="4"/>
  <c r="J94" i="4"/>
  <c r="K94" i="4" s="1"/>
  <c r="S103" i="4"/>
  <c r="T103" i="4" s="1"/>
  <c r="S94" i="4"/>
  <c r="T94" i="4" s="1"/>
  <c r="U94" i="4"/>
  <c r="S79" i="4"/>
  <c r="T79" i="4" s="1"/>
  <c r="U79" i="4"/>
  <c r="L79" i="4"/>
  <c r="J79" i="4"/>
  <c r="K79" i="4" s="1"/>
  <c r="S88" i="4"/>
  <c r="T88" i="4" s="1"/>
  <c r="U73" i="4"/>
  <c r="S73" i="4"/>
  <c r="T73" i="4" s="1"/>
  <c r="J73" i="4"/>
  <c r="K73" i="4" s="1"/>
  <c r="L64" i="4"/>
  <c r="J64" i="4"/>
  <c r="K64" i="4" s="1"/>
  <c r="S58" i="4"/>
  <c r="T58" i="4" s="1"/>
  <c r="J58" i="4"/>
  <c r="K58" i="4" s="1"/>
  <c r="L49" i="4"/>
  <c r="J49" i="4"/>
  <c r="K49" i="4" s="1"/>
  <c r="S49" i="4"/>
  <c r="T49" i="4" s="1"/>
  <c r="U49" i="4"/>
  <c r="U43" i="4"/>
  <c r="J43" i="4"/>
  <c r="K43" i="4" s="1"/>
  <c r="S43" i="4"/>
  <c r="T43" i="4" s="1"/>
  <c r="S34" i="4"/>
  <c r="T34" i="4" s="1"/>
  <c r="U34" i="4"/>
  <c r="L34" i="4"/>
  <c r="J34" i="4"/>
  <c r="K34" i="4" s="1"/>
  <c r="J28" i="4"/>
  <c r="K28" i="4" s="1"/>
  <c r="S28" i="4"/>
  <c r="T28" i="4" s="1"/>
  <c r="L19" i="4"/>
  <c r="J19" i="4"/>
  <c r="K19" i="4" s="1"/>
  <c r="S19" i="4"/>
  <c r="T19" i="4" s="1"/>
  <c r="U19" i="4"/>
  <c r="S13" i="4"/>
  <c r="T13" i="4" s="1"/>
  <c r="I42" i="1"/>
  <c r="J42" i="1" s="1"/>
  <c r="S42" i="1"/>
  <c r="T42" i="1" s="1"/>
  <c r="K42" i="1"/>
  <c r="L42" i="1" s="1"/>
  <c r="Q42" i="1"/>
  <c r="R42" i="1" s="1"/>
  <c r="K28" i="1"/>
  <c r="L28" i="1" s="1"/>
  <c r="I14" i="1"/>
  <c r="I28" i="1"/>
  <c r="J28" i="1" s="1"/>
  <c r="S28" i="1"/>
  <c r="T28" i="1" s="1"/>
  <c r="J14" i="1"/>
  <c r="K14" i="1"/>
  <c r="L14" i="1" s="1"/>
  <c r="Q14" i="1"/>
  <c r="R14" i="1" s="1"/>
  <c r="S14" i="1"/>
  <c r="T14" i="1" s="1"/>
  <c r="S57" i="3"/>
  <c r="T57" i="3" s="1"/>
  <c r="S43" i="3"/>
  <c r="T43" i="3" s="1"/>
  <c r="I43" i="3"/>
  <c r="J43" i="3" s="1"/>
  <c r="K57" i="3"/>
  <c r="L57" i="3" s="1"/>
  <c r="I57" i="3"/>
  <c r="J57" i="3" s="1"/>
  <c r="K43" i="3"/>
  <c r="L43" i="3" s="1"/>
  <c r="Q43" i="3"/>
  <c r="R43" i="3" s="1"/>
  <c r="Q57" i="3"/>
  <c r="R57" i="3" s="1"/>
  <c r="I14" i="3"/>
  <c r="J14" i="3" s="1"/>
  <c r="L29" i="3"/>
  <c r="Q29" i="3"/>
  <c r="R29" i="3" s="1"/>
  <c r="S29" i="3"/>
  <c r="T29" i="3" s="1"/>
  <c r="I29" i="3"/>
  <c r="J29" i="3" s="1"/>
  <c r="K14" i="3"/>
  <c r="L14" i="3" s="1"/>
  <c r="Q14" i="3"/>
  <c r="R14" i="3" s="1"/>
  <c r="S14" i="3"/>
  <c r="T14" i="3" s="1"/>
</calcChain>
</file>

<file path=xl/sharedStrings.xml><?xml version="1.0" encoding="utf-8"?>
<sst xmlns="http://schemas.openxmlformats.org/spreadsheetml/2006/main" count="932" uniqueCount="54">
  <si>
    <t>Aqueous Phase 1</t>
  </si>
  <si>
    <t>Aqueous Phase 2</t>
  </si>
  <si>
    <t>Aqueous Phase 3</t>
  </si>
  <si>
    <t>Oragnic Phase 1</t>
  </si>
  <si>
    <t>Organic Phase 2</t>
  </si>
  <si>
    <t>Organic Phase 3</t>
  </si>
  <si>
    <t>Emulsion Phase 1</t>
  </si>
  <si>
    <t>Emulsion Phase 2</t>
  </si>
  <si>
    <t>Emulsion Phase 3</t>
  </si>
  <si>
    <t>Starting</t>
  </si>
  <si>
    <t>Immediately After Test</t>
  </si>
  <si>
    <t xml:space="preserve">Net Gain </t>
  </si>
  <si>
    <t>Final after drying</t>
  </si>
  <si>
    <t>Final distribution</t>
  </si>
  <si>
    <t>Carbon Black 0%</t>
  </si>
  <si>
    <t>Carbon Black 15%</t>
  </si>
  <si>
    <t>Carbon Black 20%</t>
  </si>
  <si>
    <t>Titanium Oxide 0%</t>
  </si>
  <si>
    <t>Titanium Oxide 15%</t>
  </si>
  <si>
    <t>Average(g)</t>
  </si>
  <si>
    <t>Average (%)</t>
  </si>
  <si>
    <t>Phases</t>
  </si>
  <si>
    <t>Aqueous</t>
  </si>
  <si>
    <t>Organic</t>
  </si>
  <si>
    <t>Emulsion</t>
  </si>
  <si>
    <t>Carbon Black 25%</t>
  </si>
  <si>
    <t>Carbon Black 35%</t>
  </si>
  <si>
    <t>Carbon Black 30%</t>
  </si>
  <si>
    <t>Carbon Black 40%</t>
  </si>
  <si>
    <t>Lost Mass</t>
  </si>
  <si>
    <t>Stand. Dev (Mass)</t>
  </si>
  <si>
    <t>Final Mass distribution</t>
  </si>
  <si>
    <t>Transfer Loss 1</t>
  </si>
  <si>
    <t>Transfer Loss 2</t>
  </si>
  <si>
    <t>Transfer Loss 3</t>
  </si>
  <si>
    <t>Stand. Err(Mass)</t>
  </si>
  <si>
    <t>Stand. Dev(Phase)</t>
  </si>
  <si>
    <t>Stand. Err(Phase)</t>
  </si>
  <si>
    <t>Average(Phase)</t>
  </si>
  <si>
    <t>Average(% Phase)</t>
  </si>
  <si>
    <t>Lost Phase</t>
  </si>
  <si>
    <t>Titanium Dioxide 30%</t>
  </si>
  <si>
    <t>Titanium Dioxide 35%</t>
  </si>
  <si>
    <t>Titanium Dioxide 40%</t>
  </si>
  <si>
    <t>Titanium Dioxide 25%</t>
  </si>
  <si>
    <t>Titanium Dioxide 20%</t>
  </si>
  <si>
    <t>Titanium Dioxide 15%</t>
  </si>
  <si>
    <t>Titanium Dioxide 0%</t>
  </si>
  <si>
    <t>Net Gain (g)</t>
  </si>
  <si>
    <t>Net Gain (%)</t>
  </si>
  <si>
    <t>Average Phase(%)</t>
  </si>
  <si>
    <t>Final Distribution(g)</t>
  </si>
  <si>
    <t>Final distribution(%)</t>
  </si>
  <si>
    <t>Average Mass(%)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</si>
</sst>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#,##0.00\ _€"/>
    <numFmt numFmtId="166" formatCode="#,##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1" fillId="0" borderId="1" xfId="0" applyFont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0" borderId="11" xfId="0" applyBorder="1"/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0" borderId="13" xfId="0" applyBorder="1"/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/>
    <xf numFmtId="0" fontId="2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/>
    <xf numFmtId="0" fontId="1" fillId="0" borderId="0" xfId="0" applyFont="1"/>
    <xf numFmtId="0" fontId="0" fillId="0" borderId="8" xfId="0" applyBorder="1"/>
    <xf numFmtId="0" fontId="0" fillId="0" borderId="3" xfId="0" applyBorder="1"/>
    <xf numFmtId="0" fontId="0" fillId="0" borderId="5" xfId="0" applyBorder="1"/>
    <xf numFmtId="0" fontId="0" fillId="0" borderId="14" xfId="0" applyBorder="1"/>
    <xf numFmtId="0" fontId="0" fillId="0" borderId="6" xfId="0" applyBorder="1"/>
    <xf numFmtId="0" fontId="0" fillId="0" borderId="7" xfId="0" applyBorder="1"/>
    <xf numFmtId="0" fontId="1" fillId="6" borderId="10" xfId="0" applyFont="1" applyFill="1" applyBorder="1" applyAlignment="1">
      <alignment horizontal="center"/>
    </xf>
    <xf numFmtId="164" fontId="0" fillId="6" borderId="11" xfId="0" applyNumberFormat="1" applyFill="1" applyBorder="1" applyAlignment="1">
      <alignment horizontal="center"/>
    </xf>
    <xf numFmtId="164" fontId="0" fillId="6" borderId="12" xfId="0" applyNumberFormat="1" applyFill="1" applyBorder="1" applyAlignment="1">
      <alignment horizontal="center"/>
    </xf>
    <xf numFmtId="164" fontId="0" fillId="6" borderId="13" xfId="0" applyNumberFormat="1" applyFill="1" applyBorder="1" applyAlignment="1">
      <alignment horizontal="center"/>
    </xf>
    <xf numFmtId="164" fontId="0" fillId="6" borderId="5" xfId="0" applyNumberFormat="1" applyFill="1" applyBorder="1" applyAlignment="1">
      <alignment horizontal="center"/>
    </xf>
    <xf numFmtId="0" fontId="0" fillId="6" borderId="13" xfId="0" applyFill="1" applyBorder="1"/>
    <xf numFmtId="0" fontId="1" fillId="7" borderId="10" xfId="0" applyFont="1" applyFill="1" applyBorder="1" applyAlignment="1">
      <alignment horizontal="center"/>
    </xf>
    <xf numFmtId="164" fontId="0" fillId="7" borderId="11" xfId="0" applyNumberFormat="1" applyFill="1" applyBorder="1" applyAlignment="1">
      <alignment horizontal="center"/>
    </xf>
    <xf numFmtId="164" fontId="0" fillId="7" borderId="12" xfId="0" applyNumberFormat="1" applyFill="1" applyBorder="1" applyAlignment="1">
      <alignment horizontal="center"/>
    </xf>
    <xf numFmtId="164" fontId="0" fillId="7" borderId="13" xfId="0" applyNumberFormat="1" applyFill="1" applyBorder="1" applyAlignment="1">
      <alignment horizontal="center"/>
    </xf>
    <xf numFmtId="164" fontId="0" fillId="7" borderId="5" xfId="0" applyNumberFormat="1" applyFill="1" applyBorder="1" applyAlignment="1">
      <alignment horizontal="center"/>
    </xf>
    <xf numFmtId="0" fontId="1" fillId="8" borderId="1" xfId="0" applyFont="1" applyFill="1" applyBorder="1"/>
    <xf numFmtId="0" fontId="0" fillId="8" borderId="11" xfId="0" applyFill="1" applyBorder="1"/>
    <xf numFmtId="164" fontId="0" fillId="8" borderId="12" xfId="0" applyNumberFormat="1" applyFill="1" applyBorder="1" applyAlignment="1">
      <alignment horizontal="center"/>
    </xf>
    <xf numFmtId="164" fontId="0" fillId="8" borderId="13" xfId="0" applyNumberFormat="1" applyFill="1" applyBorder="1" applyAlignment="1">
      <alignment horizontal="center"/>
    </xf>
    <xf numFmtId="164" fontId="0" fillId="8" borderId="11" xfId="0" applyNumberFormat="1" applyFill="1" applyBorder="1" applyAlignment="1">
      <alignment horizontal="center"/>
    </xf>
    <xf numFmtId="0" fontId="1" fillId="9" borderId="1" xfId="0" applyFont="1" applyFill="1" applyBorder="1"/>
    <xf numFmtId="2" fontId="0" fillId="9" borderId="11" xfId="0" applyNumberFormat="1" applyFill="1" applyBorder="1" applyAlignment="1">
      <alignment horizontal="center"/>
    </xf>
    <xf numFmtId="2" fontId="0" fillId="9" borderId="12" xfId="0" applyNumberFormat="1" applyFill="1" applyBorder="1" applyAlignment="1">
      <alignment horizontal="center"/>
    </xf>
    <xf numFmtId="2" fontId="0" fillId="9" borderId="13" xfId="0" applyNumberForma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0" fillId="10" borderId="11" xfId="0" applyFill="1" applyBorder="1" applyAlignment="1">
      <alignment horizontal="center"/>
    </xf>
    <xf numFmtId="0" fontId="0" fillId="10" borderId="12" xfId="0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164" fontId="0" fillId="11" borderId="12" xfId="0" applyNumberFormat="1" applyFill="1" applyBorder="1" applyAlignment="1">
      <alignment horizontal="center"/>
    </xf>
    <xf numFmtId="164" fontId="0" fillId="11" borderId="11" xfId="0" applyNumberFormat="1" applyFill="1" applyBorder="1" applyAlignment="1">
      <alignment horizontal="center"/>
    </xf>
    <xf numFmtId="164" fontId="0" fillId="11" borderId="13" xfId="0" applyNumberFormat="1" applyFill="1" applyBorder="1" applyAlignment="1">
      <alignment horizontal="center"/>
    </xf>
    <xf numFmtId="0" fontId="1" fillId="12" borderId="15" xfId="0" applyFont="1" applyFill="1" applyBorder="1" applyAlignment="1">
      <alignment horizontal="center"/>
    </xf>
    <xf numFmtId="164" fontId="0" fillId="12" borderId="11" xfId="0" applyNumberFormat="1" applyFill="1" applyBorder="1" applyAlignment="1">
      <alignment horizontal="center"/>
    </xf>
    <xf numFmtId="164" fontId="0" fillId="12" borderId="12" xfId="0" applyNumberFormat="1" applyFill="1" applyBorder="1" applyAlignment="1">
      <alignment horizontal="center"/>
    </xf>
    <xf numFmtId="164" fontId="0" fillId="12" borderId="13" xfId="0" applyNumberFormat="1" applyFill="1" applyBorder="1" applyAlignment="1">
      <alignment horizontal="center"/>
    </xf>
    <xf numFmtId="164" fontId="0" fillId="12" borderId="0" xfId="0" applyNumberFormat="1" applyFill="1" applyAlignment="1">
      <alignment horizontal="center"/>
    </xf>
    <xf numFmtId="0" fontId="0" fillId="12" borderId="14" xfId="0" applyFill="1" applyBorder="1"/>
    <xf numFmtId="0" fontId="1" fillId="13" borderId="1" xfId="0" applyFont="1" applyFill="1" applyBorder="1" applyAlignment="1">
      <alignment horizontal="center"/>
    </xf>
    <xf numFmtId="164" fontId="0" fillId="13" borderId="12" xfId="0" applyNumberFormat="1" applyFill="1" applyBorder="1" applyAlignment="1">
      <alignment horizontal="center"/>
    </xf>
    <xf numFmtId="164" fontId="0" fillId="13" borderId="11" xfId="0" applyNumberFormat="1" applyFill="1" applyBorder="1" applyAlignment="1">
      <alignment horizontal="center"/>
    </xf>
    <xf numFmtId="164" fontId="0" fillId="13" borderId="13" xfId="0" applyNumberFormat="1" applyFill="1" applyBorder="1" applyAlignment="1">
      <alignment horizontal="center"/>
    </xf>
    <xf numFmtId="0" fontId="0" fillId="13" borderId="13" xfId="0" applyFill="1" applyBorder="1"/>
    <xf numFmtId="0" fontId="1" fillId="14" borderId="15" xfId="0" applyFont="1" applyFill="1" applyBorder="1" applyAlignment="1">
      <alignment horizontal="center"/>
    </xf>
    <xf numFmtId="2" fontId="0" fillId="14" borderId="0" xfId="0" applyNumberFormat="1" applyFill="1" applyAlignment="1">
      <alignment horizontal="center"/>
    </xf>
    <xf numFmtId="2" fontId="0" fillId="14" borderId="11" xfId="0" applyNumberFormat="1" applyFill="1" applyBorder="1" applyAlignment="1">
      <alignment horizontal="center"/>
    </xf>
    <xf numFmtId="2" fontId="0" fillId="14" borderId="12" xfId="0" applyNumberFormat="1" applyFill="1" applyBorder="1" applyAlignment="1">
      <alignment horizontal="center"/>
    </xf>
    <xf numFmtId="2" fontId="0" fillId="14" borderId="13" xfId="0" applyNumberFormat="1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0" fillId="11" borderId="7" xfId="0" applyFill="1" applyBorder="1"/>
    <xf numFmtId="2" fontId="0" fillId="14" borderId="13" xfId="0" applyNumberFormat="1" applyFill="1" applyBorder="1"/>
    <xf numFmtId="164" fontId="0" fillId="12" borderId="8" xfId="0" applyNumberFormat="1" applyFill="1" applyBorder="1" applyAlignment="1">
      <alignment horizontal="center"/>
    </xf>
    <xf numFmtId="0" fontId="0" fillId="0" borderId="2" xfId="0" applyBorder="1"/>
    <xf numFmtId="0" fontId="0" fillId="0" borderId="4" xfId="0" applyBorder="1"/>
    <xf numFmtId="2" fontId="0" fillId="10" borderId="11" xfId="0" applyNumberFormat="1" applyFill="1" applyBorder="1" applyAlignment="1">
      <alignment horizontal="center"/>
    </xf>
    <xf numFmtId="2" fontId="0" fillId="10" borderId="12" xfId="0" applyNumberFormat="1" applyFill="1" applyBorder="1" applyAlignment="1">
      <alignment horizontal="center"/>
    </xf>
    <xf numFmtId="2" fontId="0" fillId="10" borderId="13" xfId="0" applyNumberFormat="1" applyFill="1" applyBorder="1" applyAlignment="1">
      <alignment horizontal="center"/>
    </xf>
    <xf numFmtId="165" fontId="0" fillId="13" borderId="12" xfId="0" applyNumberFormat="1" applyFill="1" applyBorder="1" applyAlignment="1">
      <alignment horizontal="center"/>
    </xf>
    <xf numFmtId="165" fontId="0" fillId="13" borderId="11" xfId="0" applyNumberFormat="1" applyFill="1" applyBorder="1" applyAlignment="1">
      <alignment horizontal="center"/>
    </xf>
    <xf numFmtId="165" fontId="0" fillId="13" borderId="13" xfId="0" applyNumberFormat="1" applyFill="1" applyBorder="1" applyAlignment="1">
      <alignment horizontal="center"/>
    </xf>
    <xf numFmtId="164" fontId="0" fillId="6" borderId="3" xfId="0" applyNumberFormat="1" applyFill="1" applyBorder="1" applyAlignment="1">
      <alignment horizontal="center"/>
    </xf>
    <xf numFmtId="0" fontId="0" fillId="6" borderId="7" xfId="0" applyFill="1" applyBorder="1"/>
    <xf numFmtId="164" fontId="0" fillId="6" borderId="7" xfId="0" applyNumberFormat="1" applyFill="1" applyBorder="1" applyAlignment="1">
      <alignment horizontal="center"/>
    </xf>
    <xf numFmtId="2" fontId="0" fillId="8" borderId="11" xfId="0" applyNumberFormat="1" applyFill="1" applyBorder="1"/>
    <xf numFmtId="2" fontId="0" fillId="8" borderId="12" xfId="0" applyNumberFormat="1" applyFill="1" applyBorder="1" applyAlignment="1">
      <alignment horizontal="center"/>
    </xf>
    <xf numFmtId="2" fontId="0" fillId="8" borderId="13" xfId="0" applyNumberFormat="1" applyFill="1" applyBorder="1" applyAlignment="1">
      <alignment horizontal="center"/>
    </xf>
    <xf numFmtId="2" fontId="0" fillId="8" borderId="11" xfId="0" applyNumberFormat="1" applyFill="1" applyBorder="1" applyAlignment="1">
      <alignment horizontal="center"/>
    </xf>
    <xf numFmtId="0" fontId="1" fillId="15" borderId="10" xfId="0" applyFont="1" applyFill="1" applyBorder="1" applyAlignment="1">
      <alignment horizontal="center"/>
    </xf>
    <xf numFmtId="0" fontId="0" fillId="15" borderId="2" xfId="0" applyFill="1" applyBorder="1" applyAlignment="1">
      <alignment horizontal="center"/>
    </xf>
    <xf numFmtId="0" fontId="0" fillId="15" borderId="4" xfId="0" applyFill="1" applyBorder="1" applyAlignment="1">
      <alignment horizontal="center"/>
    </xf>
    <xf numFmtId="0" fontId="0" fillId="15" borderId="6" xfId="0" applyFill="1" applyBorder="1" applyAlignment="1">
      <alignment horizontal="center"/>
    </xf>
    <xf numFmtId="0" fontId="0" fillId="15" borderId="11" xfId="0" applyFill="1" applyBorder="1" applyAlignment="1">
      <alignment horizontal="center"/>
    </xf>
    <xf numFmtId="0" fontId="0" fillId="15" borderId="12" xfId="0" applyFill="1" applyBorder="1" applyAlignment="1">
      <alignment horizontal="center"/>
    </xf>
    <xf numFmtId="0" fontId="0" fillId="15" borderId="13" xfId="0" applyFill="1" applyBorder="1" applyAlignment="1">
      <alignment horizontal="center"/>
    </xf>
    <xf numFmtId="166" fontId="0" fillId="11" borderId="5" xfId="0" applyNumberFormat="1" applyFill="1" applyBorder="1" applyAlignment="1">
      <alignment horizontal="center"/>
    </xf>
    <xf numFmtId="166" fontId="0" fillId="12" borderId="11" xfId="0" applyNumberFormat="1" applyFill="1" applyBorder="1" applyAlignment="1">
      <alignment horizontal="center"/>
    </xf>
    <xf numFmtId="166" fontId="0" fillId="12" borderId="12" xfId="0" applyNumberFormat="1" applyFill="1" applyBorder="1" applyAlignment="1">
      <alignment horizontal="center"/>
    </xf>
    <xf numFmtId="166" fontId="0" fillId="12" borderId="13" xfId="0" applyNumberFormat="1" applyFill="1" applyBorder="1" applyAlignment="1">
      <alignment horizontal="center"/>
    </xf>
    <xf numFmtId="166" fontId="0" fillId="11" borderId="3" xfId="0" applyNumberFormat="1" applyFill="1" applyBorder="1" applyAlignment="1">
      <alignment horizontal="center"/>
    </xf>
    <xf numFmtId="166" fontId="0" fillId="11" borderId="7" xfId="0" applyNumberFormat="1" applyFill="1" applyBorder="1" applyAlignment="1">
      <alignment horizontal="center"/>
    </xf>
    <xf numFmtId="166" fontId="0" fillId="12" borderId="8" xfId="0" applyNumberFormat="1" applyFill="1" applyBorder="1" applyAlignment="1">
      <alignment horizontal="center"/>
    </xf>
    <xf numFmtId="166" fontId="0" fillId="12" borderId="0" xfId="0" applyNumberFormat="1" applyFill="1" applyAlignment="1">
      <alignment horizontal="center"/>
    </xf>
    <xf numFmtId="166" fontId="0" fillId="11" borderId="7" xfId="0" applyNumberFormat="1" applyFill="1" applyBorder="1"/>
    <xf numFmtId="166" fontId="0" fillId="12" borderId="14" xfId="0" applyNumberFormat="1" applyFill="1" applyBorder="1"/>
    <xf numFmtId="0" fontId="1" fillId="1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0" xfId="0" applyFill="1" applyAlignment="1">
      <alignment horizontal="center"/>
    </xf>
    <xf numFmtId="2" fontId="0" fillId="5" borderId="4" xfId="0" applyNumberFormat="1" applyFill="1" applyBorder="1" applyAlignment="1">
      <alignment horizontal="center"/>
    </xf>
    <xf numFmtId="2" fontId="0" fillId="5" borderId="5" xfId="0" applyNumberFormat="1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14" xfId="0" applyFill="1" applyBorder="1" applyAlignment="1">
      <alignment horizontal="center"/>
    </xf>
    <xf numFmtId="2" fontId="0" fillId="5" borderId="6" xfId="0" applyNumberFormat="1" applyFill="1" applyBorder="1" applyAlignment="1">
      <alignment horizontal="center"/>
    </xf>
    <xf numFmtId="2" fontId="0" fillId="5" borderId="7" xfId="0" applyNumberForma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2" fontId="0" fillId="5" borderId="2" xfId="0" applyNumberFormat="1" applyFill="1" applyBorder="1" applyAlignment="1">
      <alignment horizontal="center"/>
    </xf>
    <xf numFmtId="2" fontId="0" fillId="5" borderId="3" xfId="0" applyNumberForma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9" borderId="3" xfId="0" applyFill="1" applyBorder="1" applyAlignment="1">
      <alignment horizontal="center"/>
    </xf>
    <xf numFmtId="2" fontId="0" fillId="5" borderId="8" xfId="0" applyNumberFormat="1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2" fontId="0" fillId="5" borderId="0" xfId="0" applyNumberFormat="1" applyFill="1" applyAlignment="1">
      <alignment horizontal="center"/>
    </xf>
    <xf numFmtId="0" fontId="0" fillId="9" borderId="7" xfId="0" applyFill="1" applyBorder="1" applyAlignment="1">
      <alignment horizontal="center"/>
    </xf>
    <xf numFmtId="2" fontId="0" fillId="5" borderId="14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Mass of phases formed after the experiment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3.733796788914899E-2"/>
          <c:y val="6.8551887279329524E-2"/>
          <c:w val="0.95440377385259278"/>
          <c:h val="0.831657824952048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'Carbon Black'!$M$14:$N$14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Black'!$J$14,'Carbon Black'!$J$28,'Carbon Black'!$J$42,'Carbon Black'!$J$56,'Carbon Black'!$J$70,'Carbon Black'!$J$84,'Carbon Black'!$J$98)</c:f>
                <c:numCache>
                  <c:formatCode>General</c:formatCode>
                  <c:ptCount val="7"/>
                  <c:pt idx="0">
                    <c:v>1.2222398237116578</c:v>
                  </c:pt>
                  <c:pt idx="1">
                    <c:v>2.0959954311513576</c:v>
                  </c:pt>
                  <c:pt idx="2">
                    <c:v>1.6747983898655698</c:v>
                  </c:pt>
                  <c:pt idx="3">
                    <c:v>2.7410791862303356</c:v>
                  </c:pt>
                  <c:pt idx="4">
                    <c:v>2.2891479870612561</c:v>
                  </c:pt>
                  <c:pt idx="5">
                    <c:v>4.7748998261355888</c:v>
                  </c:pt>
                  <c:pt idx="6">
                    <c:v>1.3810030536078082</c:v>
                  </c:pt>
                </c:numCache>
              </c:numRef>
            </c:plus>
            <c:minus>
              <c:numRef>
                <c:f>('Carbon Black'!$J$14,'Carbon Black'!$J$28,'Carbon Black'!$J$42,'Carbon Black'!$J$56,'Carbon Black'!$J$70,'Carbon Black'!$J$84,'Carbon Black'!$J$98)</c:f>
                <c:numCache>
                  <c:formatCode>General</c:formatCode>
                  <c:ptCount val="7"/>
                  <c:pt idx="0">
                    <c:v>1.2222398237116578</c:v>
                  </c:pt>
                  <c:pt idx="1">
                    <c:v>2.0959954311513576</c:v>
                  </c:pt>
                  <c:pt idx="2">
                    <c:v>1.6747983898655698</c:v>
                  </c:pt>
                  <c:pt idx="3">
                    <c:v>2.7410791862303356</c:v>
                  </c:pt>
                  <c:pt idx="4">
                    <c:v>2.2891479870612561</c:v>
                  </c:pt>
                  <c:pt idx="5">
                    <c:v>4.7748998261355888</c:v>
                  </c:pt>
                  <c:pt idx="6">
                    <c:v>1.3810030536078082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('Carbon Black'!$B$3,'Carbon Black'!$B$17,'Carbon Black'!$B$31,'Carbon Black'!$B$45,'Carbon Black'!$B$59,'Carbon Black'!$B$73,'Carbon Black'!$B$87)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Black'!$K$14,'Carbon Black'!$K$28,'Carbon Black'!$K$42,'Carbon Black'!$K$56,'Carbon Black'!$K$70,'Carbon Black'!$K$84,'Carbon Black'!$K$98)</c:f>
              <c:numCache>
                <c:formatCode>0.0000</c:formatCode>
                <c:ptCount val="7"/>
                <c:pt idx="0">
                  <c:v>9.1199999999999957</c:v>
                </c:pt>
                <c:pt idx="1">
                  <c:v>3.8933333333333309</c:v>
                </c:pt>
                <c:pt idx="2">
                  <c:v>3.8806666666666558</c:v>
                </c:pt>
                <c:pt idx="3">
                  <c:v>-1.4633333333333383</c:v>
                </c:pt>
                <c:pt idx="4">
                  <c:v>-7.87</c:v>
                </c:pt>
                <c:pt idx="5">
                  <c:v>-4.3033333333333372</c:v>
                </c:pt>
                <c:pt idx="6">
                  <c:v>-5.076666666666668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E-4C02-8720-A5467AE20D69}"/>
            </c:ext>
          </c:extLst>
        </c:ser>
        <c:ser>
          <c:idx val="1"/>
          <c:order val="1"/>
          <c:tx>
            <c:strRef>
              <c:f>'Carbon Black'!$U$5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Black'!$J$5,'Carbon Black'!$J$19,'Carbon Black'!$J$33,'Carbon Black'!$J$47,'Carbon Black'!$J$61,'Carbon Black'!$J$75,'Carbon Black'!$J$89)</c:f>
                <c:numCache>
                  <c:formatCode>General</c:formatCode>
                  <c:ptCount val="7"/>
                  <c:pt idx="0">
                    <c:v>7.1423309194522204</c:v>
                  </c:pt>
                  <c:pt idx="1">
                    <c:v>1.3936790937286403</c:v>
                  </c:pt>
                  <c:pt idx="2">
                    <c:v>7.6016411919961042</c:v>
                  </c:pt>
                  <c:pt idx="3">
                    <c:v>2.1202117909582796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plus>
            <c:minus>
              <c:numRef>
                <c:f>('Carbon Black'!$J$5,'Carbon Black'!$J$19,'Carbon Black'!$J$33,'Carbon Black'!$J$47,'Carbon Black'!$J$61,'Carbon Black'!$J$75,'Carbon Black'!$J$89)</c:f>
                <c:numCache>
                  <c:formatCode>General</c:formatCode>
                  <c:ptCount val="7"/>
                  <c:pt idx="0">
                    <c:v>7.1423309194522204</c:v>
                  </c:pt>
                  <c:pt idx="1">
                    <c:v>1.3936790937286403</c:v>
                  </c:pt>
                  <c:pt idx="2">
                    <c:v>7.6016411919961042</c:v>
                  </c:pt>
                  <c:pt idx="3">
                    <c:v>2.1202117909582796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Black'!$K$5,'Carbon Black'!$K$19,'Carbon Black'!$K$33,'Carbon Black'!$K$47,'Carbon Black'!$K$61,'Carbon Black'!$K$75,'Carbon Black'!$K$89)</c:f>
              <c:numCache>
                <c:formatCode>0.0000</c:formatCode>
                <c:ptCount val="7"/>
                <c:pt idx="0">
                  <c:v>39.846666666666664</c:v>
                </c:pt>
                <c:pt idx="1">
                  <c:v>21.043333333333333</c:v>
                </c:pt>
                <c:pt idx="2">
                  <c:v>19.536666666666672</c:v>
                </c:pt>
                <c:pt idx="3">
                  <c:v>49.393333333333338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FE-4C02-8720-A5467AE20D69}"/>
            </c:ext>
          </c:extLst>
        </c:ser>
        <c:ser>
          <c:idx val="2"/>
          <c:order val="2"/>
          <c:tx>
            <c:strRef>
              <c:f>'Carbon Black'!$U$11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Black'!$J$11,'Carbon Black'!$J$25,'Carbon Black'!$J$39,'Carbon Black'!$J$53,'Carbon Black'!$J$67,'Carbon Black'!$J$81,'Carbon Black'!$J$95)</c:f>
                <c:numCache>
                  <c:formatCode>General</c:formatCode>
                  <c:ptCount val="7"/>
                  <c:pt idx="0">
                    <c:v>3.2707713766814166</c:v>
                  </c:pt>
                  <c:pt idx="1">
                    <c:v>2.1517259993540763</c:v>
                  </c:pt>
                  <c:pt idx="2">
                    <c:v>9.6754247779657803</c:v>
                  </c:pt>
                  <c:pt idx="3">
                    <c:v>1.2572550841681585</c:v>
                  </c:pt>
                  <c:pt idx="4">
                    <c:v>1.4022589183435734</c:v>
                  </c:pt>
                  <c:pt idx="5">
                    <c:v>4.9181117713565223</c:v>
                  </c:pt>
                  <c:pt idx="6">
                    <c:v>3.8568032496702007</c:v>
                  </c:pt>
                </c:numCache>
              </c:numRef>
            </c:plus>
            <c:minus>
              <c:numRef>
                <c:f>('Carbon Black'!$J$11,'Carbon Black'!$J$25,'Carbon Black'!$J$39,'Carbon Black'!$J$53,'Carbon Black'!$J$67,'Carbon Black'!$J$81,'Carbon Black'!$J$95)</c:f>
                <c:numCache>
                  <c:formatCode>General</c:formatCode>
                  <c:ptCount val="7"/>
                  <c:pt idx="0">
                    <c:v>3.2707713766814166</c:v>
                  </c:pt>
                  <c:pt idx="1">
                    <c:v>2.1517259993540763</c:v>
                  </c:pt>
                  <c:pt idx="2">
                    <c:v>9.6754247779657803</c:v>
                  </c:pt>
                  <c:pt idx="3">
                    <c:v>1.2572550841681585</c:v>
                  </c:pt>
                  <c:pt idx="4">
                    <c:v>1.4022589183435734</c:v>
                  </c:pt>
                  <c:pt idx="5">
                    <c:v>4.9181117713565223</c:v>
                  </c:pt>
                  <c:pt idx="6">
                    <c:v>3.8568032496702007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Black'!$K$11,'Carbon Black'!$K$25,'Carbon Black'!$K$39,'Carbon Black'!$K$53,'Carbon Black'!$K$67,'Carbon Black'!$K$81,'Carbon Black'!$K$95)</c:f>
              <c:numCache>
                <c:formatCode>0.0000</c:formatCode>
                <c:ptCount val="7"/>
                <c:pt idx="0">
                  <c:v>23.696666666666669</c:v>
                </c:pt>
                <c:pt idx="1">
                  <c:v>36.253333333333337</c:v>
                </c:pt>
                <c:pt idx="2">
                  <c:v>37.506666666666668</c:v>
                </c:pt>
                <c:pt idx="3">
                  <c:v>5.6200000000000045</c:v>
                </c:pt>
                <c:pt idx="4">
                  <c:v>72.183333333333337</c:v>
                </c:pt>
                <c:pt idx="5">
                  <c:v>70.69</c:v>
                </c:pt>
                <c:pt idx="6">
                  <c:v>71.56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9FE-4C02-8720-A5467AE20D69}"/>
            </c:ext>
          </c:extLst>
        </c:ser>
        <c:ser>
          <c:idx val="3"/>
          <c:order val="3"/>
          <c:tx>
            <c:strRef>
              <c:f>'Carbon Black'!$U$8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Black'!$J$8,'Carbon Black'!$J$22,'Carbon Black'!$J$36,'Carbon Black'!$J$50,'Carbon Black'!$J$64,'Carbon Black'!$J$78,'Carbon Black'!$J$92)</c:f>
                <c:numCache>
                  <c:formatCode>General</c:formatCode>
                  <c:ptCount val="7"/>
                  <c:pt idx="0">
                    <c:v>3.0084752658423448</c:v>
                  </c:pt>
                  <c:pt idx="1">
                    <c:v>1.108088773018161</c:v>
                  </c:pt>
                  <c:pt idx="2">
                    <c:v>4.175345737934637</c:v>
                  </c:pt>
                  <c:pt idx="3">
                    <c:v>1.9003129660371452</c:v>
                  </c:pt>
                  <c:pt idx="4">
                    <c:v>3.3719385065347565</c:v>
                  </c:pt>
                  <c:pt idx="5">
                    <c:v>1.5076389232714047</c:v>
                  </c:pt>
                  <c:pt idx="6">
                    <c:v>5.2104087699171533</c:v>
                  </c:pt>
                </c:numCache>
              </c:numRef>
            </c:plus>
            <c:minus>
              <c:numRef>
                <c:f>('Carbon Black'!$J$8,'Carbon Black'!$J$22,'Carbon Black'!$J$36,'Carbon Black'!$J$50,'Carbon Black'!$J$64,'Carbon Black'!$J$78,'Carbon Black'!$J$92)</c:f>
                <c:numCache>
                  <c:formatCode>General</c:formatCode>
                  <c:ptCount val="7"/>
                  <c:pt idx="0">
                    <c:v>3.0084752658423448</c:v>
                  </c:pt>
                  <c:pt idx="1">
                    <c:v>1.108088773018161</c:v>
                  </c:pt>
                  <c:pt idx="2">
                    <c:v>4.175345737934637</c:v>
                  </c:pt>
                  <c:pt idx="3">
                    <c:v>1.9003129660371452</c:v>
                  </c:pt>
                  <c:pt idx="4">
                    <c:v>3.3719385065347565</c:v>
                  </c:pt>
                  <c:pt idx="5">
                    <c:v>1.5076389232714047</c:v>
                  </c:pt>
                  <c:pt idx="6">
                    <c:v>5.2104087699171533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Black'!$K$8,'Carbon Black'!$K$22,'Carbon Black'!$K$36,'Carbon Black'!$K$50,'Carbon Black'!$K$64,'Carbon Black'!$K$78,'Carbon Black'!$K$92)</c:f>
              <c:numCache>
                <c:formatCode>0.0000</c:formatCode>
                <c:ptCount val="7"/>
                <c:pt idx="0">
                  <c:v>24.33666666666667</c:v>
                </c:pt>
                <c:pt idx="1">
                  <c:v>35.81</c:v>
                </c:pt>
                <c:pt idx="2">
                  <c:v>36.076000000000001</c:v>
                </c:pt>
                <c:pt idx="3">
                  <c:v>43.45000000000001</c:v>
                </c:pt>
                <c:pt idx="4">
                  <c:v>32.686666666666675</c:v>
                </c:pt>
                <c:pt idx="5">
                  <c:v>30.613333333333333</c:v>
                </c:pt>
                <c:pt idx="6">
                  <c:v>30.516666666666666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FE-4C02-8720-A5467AE20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89212959"/>
        <c:axId val="1689217279"/>
      </c:barChart>
      <c:catAx>
        <c:axId val="16892129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9217279"/>
        <c:crosses val="autoZero"/>
        <c:auto val="1"/>
        <c:lblAlgn val="ctr"/>
        <c:lblOffset val="100"/>
        <c:noMultiLvlLbl val="0"/>
      </c:catAx>
      <c:valAx>
        <c:axId val="1689217279"/>
        <c:scaling>
          <c:orientation val="minMax"/>
          <c:max val="110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Mass</a:t>
                </a:r>
                <a:r>
                  <a:rPr lang="en-US" sz="1400" b="1" baseline="0"/>
                  <a:t> of phases formed / g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9212959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752252252252258"/>
          <c:y val="0.95140392440145549"/>
          <c:w val="0.15510504599087277"/>
          <c:h val="3.29672611717949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Proportion of Phases formed in percentage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'Carbon Black'!$M$14:$N$14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-1.4998125234346807E-3"/>
                  <c:y val="-1.744186046511627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A2-40E8-898E-E3FCBF44D4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('Carbon Black'!$B$3,'Carbon Black'!$B$17,'Carbon Black'!$B$31,'Carbon Black'!$B$45,'Carbon Black'!$B$59,'Carbon Black'!$B$73,'Carbon Black'!$B$87)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Black'!$L$14,'Carbon Black'!$L$28,'Carbon Black'!$L$42,'Carbon Black'!$L$56,'Carbon Black'!$L$70,'Carbon Black'!$L$84,'Carbon Black'!$L$98)</c:f>
              <c:numCache>
                <c:formatCode>0.00</c:formatCode>
                <c:ptCount val="7"/>
                <c:pt idx="0">
                  <c:v>9.4020618556700981</c:v>
                </c:pt>
                <c:pt idx="1">
                  <c:v>4.0137457044673512</c:v>
                </c:pt>
                <c:pt idx="2">
                  <c:v>4.0006872852233561</c:v>
                </c:pt>
                <c:pt idx="3">
                  <c:v>-1.5085910652921013</c:v>
                </c:pt>
                <c:pt idx="4">
                  <c:v>-8.1134020618556697</c:v>
                </c:pt>
                <c:pt idx="5">
                  <c:v>-4.4364261168384918</c:v>
                </c:pt>
                <c:pt idx="6">
                  <c:v>-5.2336769759450181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A2-40E8-898E-E3FCBF44D42F}"/>
            </c:ext>
          </c:extLst>
        </c:ser>
        <c:ser>
          <c:idx val="1"/>
          <c:order val="1"/>
          <c:tx>
            <c:strRef>
              <c:f>'Carbon Black'!$U$5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Black'!$L$5,'Carbon Black'!$L$19,'Carbon Black'!$L$33,'Carbon Black'!$L$47,'Carbon Black'!$L$61,'Carbon Black'!$L$75,'Carbon Black'!$L$89)</c:f>
              <c:numCache>
                <c:formatCode>0.00</c:formatCode>
                <c:ptCount val="7"/>
                <c:pt idx="0">
                  <c:v>41.079037800687281</c:v>
                </c:pt>
                <c:pt idx="1">
                  <c:v>21.694158075601376</c:v>
                </c:pt>
                <c:pt idx="2">
                  <c:v>20.140893470790385</c:v>
                </c:pt>
                <c:pt idx="3">
                  <c:v>50.920962199312719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A2-40E8-898E-E3FCBF44D42F}"/>
            </c:ext>
          </c:extLst>
        </c:ser>
        <c:ser>
          <c:idx val="2"/>
          <c:order val="2"/>
          <c:tx>
            <c:strRef>
              <c:f>'Carbon Black'!$U$11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Black'!$L$11,'Carbon Black'!$L$25,'Carbon Black'!$L$39,'Carbon Black'!$L$53,'Carbon Black'!$L$67,'Carbon Black'!$L$81,'Carbon Black'!$L$95)</c:f>
              <c:numCache>
                <c:formatCode>0.00</c:formatCode>
                <c:ptCount val="7"/>
                <c:pt idx="0">
                  <c:v>24.429553264604813</c:v>
                </c:pt>
                <c:pt idx="1">
                  <c:v>37.374570446735405</c:v>
                </c:pt>
                <c:pt idx="2">
                  <c:v>38.666666666666671</c:v>
                </c:pt>
                <c:pt idx="3">
                  <c:v>5.793814432989695</c:v>
                </c:pt>
                <c:pt idx="4">
                  <c:v>74.415807560137466</c:v>
                </c:pt>
                <c:pt idx="5">
                  <c:v>72.876288659793815</c:v>
                </c:pt>
                <c:pt idx="6">
                  <c:v>73.773195876288653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A2-40E8-898E-E3FCBF44D42F}"/>
            </c:ext>
          </c:extLst>
        </c:ser>
        <c:ser>
          <c:idx val="3"/>
          <c:order val="3"/>
          <c:tx>
            <c:strRef>
              <c:f>'Carbon Black'!$U$8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Black'!$L$8,'Carbon Black'!$L$22,'Carbon Black'!$L$36,'Carbon Black'!$L$50,'Carbon Black'!$L$64,'Carbon Black'!$L$78,'Carbon Black'!$L$92)</c:f>
              <c:numCache>
                <c:formatCode>0.00</c:formatCode>
                <c:ptCount val="7"/>
                <c:pt idx="0">
                  <c:v>25.089347079037804</c:v>
                </c:pt>
                <c:pt idx="1">
                  <c:v>36.917525773195877</c:v>
                </c:pt>
                <c:pt idx="2">
                  <c:v>37.191752577319583</c:v>
                </c:pt>
                <c:pt idx="3">
                  <c:v>44.793814432989699</c:v>
                </c:pt>
                <c:pt idx="4">
                  <c:v>33.697594501718221</c:v>
                </c:pt>
                <c:pt idx="5">
                  <c:v>31.560137457044675</c:v>
                </c:pt>
                <c:pt idx="6">
                  <c:v>31.460481099656356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A2-40E8-898E-E3FCBF44D42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684579903"/>
        <c:axId val="1684584223"/>
      </c:barChart>
      <c:catAx>
        <c:axId val="168457990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4584223"/>
        <c:crosses val="autoZero"/>
        <c:auto val="1"/>
        <c:lblAlgn val="ctr"/>
        <c:lblOffset val="100"/>
        <c:noMultiLvlLbl val="0"/>
      </c:catAx>
      <c:valAx>
        <c:axId val="1684584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Proportion</a:t>
                </a:r>
                <a:r>
                  <a:rPr lang="en-US" sz="1400" b="1" baseline="0"/>
                  <a:t> of Phases formed / %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4579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Mass of samples recovered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'Carbon Black'!$U$14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Black'!$R$14,'Carbon Black'!$R$28,'Carbon Black'!$R$42,'Carbon Black'!$R$56,'Carbon Black'!$R$70,'Carbon Black'!$R$84,'Carbon Black'!$R$98)</c:f>
                <c:numCache>
                  <c:formatCode>General</c:formatCode>
                  <c:ptCount val="7"/>
                  <c:pt idx="0">
                    <c:v>1.0668888657449709E-2</c:v>
                  </c:pt>
                  <c:pt idx="1">
                    <c:v>1.0668888657455395E-2</c:v>
                  </c:pt>
                  <c:pt idx="2">
                    <c:v>9.2395286075056659E-3</c:v>
                  </c:pt>
                  <c:pt idx="3">
                    <c:v>5.3344443287248527E-3</c:v>
                  </c:pt>
                  <c:pt idx="4">
                    <c:v>1.6003332986184039E-2</c:v>
                  </c:pt>
                  <c:pt idx="5">
                    <c:v>1.0668888657455402E-2</c:v>
                  </c:pt>
                  <c:pt idx="6">
                    <c:v>2.8227226153070478E-2</c:v>
                  </c:pt>
                </c:numCache>
              </c:numRef>
            </c:plus>
            <c:minus>
              <c:numRef>
                <c:f>('Carbon Black'!$R$14,'Carbon Black'!$R$28,'Carbon Black'!$R$42,'Carbon Black'!$R$56,'Carbon Black'!$R$70,'Carbon Black'!$R$84,'Carbon Black'!$R$98)</c:f>
                <c:numCache>
                  <c:formatCode>General</c:formatCode>
                  <c:ptCount val="7"/>
                  <c:pt idx="0">
                    <c:v>1.0668888657449709E-2</c:v>
                  </c:pt>
                  <c:pt idx="1">
                    <c:v>1.0668888657455395E-2</c:v>
                  </c:pt>
                  <c:pt idx="2">
                    <c:v>9.2395286075056659E-3</c:v>
                  </c:pt>
                  <c:pt idx="3">
                    <c:v>5.3344443287248527E-3</c:v>
                  </c:pt>
                  <c:pt idx="4">
                    <c:v>1.6003332986184039E-2</c:v>
                  </c:pt>
                  <c:pt idx="5">
                    <c:v>1.0668888657455402E-2</c:v>
                  </c:pt>
                  <c:pt idx="6">
                    <c:v>2.8227226153070478E-2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('Carbon Black'!$B$3,'Carbon Black'!$B$17,'Carbon Black'!$B$31,'Carbon Black'!$B$45,'Carbon Black'!$B$59,'Carbon Black'!$B$73,'Carbon Black'!$B$87)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Black'!$S$14,'Carbon Black'!$S$28,'Carbon Black'!$S$42,'Carbon Black'!$S$56,'Carbon Black'!$S$70,'Carbon Black'!$S$84,'Carbon Black'!$S$98)</c:f>
              <c:numCache>
                <c:formatCode>0.0000</c:formatCode>
                <c:ptCount val="7"/>
                <c:pt idx="0">
                  <c:v>3.3333333333279334E-3</c:v>
                </c:pt>
                <c:pt idx="1">
                  <c:v>3.3333333333350388E-3</c:v>
                </c:pt>
                <c:pt idx="2">
                  <c:v>1.9999999999991285E-2</c:v>
                </c:pt>
                <c:pt idx="3">
                  <c:v>1.333333333333305E-2</c:v>
                </c:pt>
                <c:pt idx="4">
                  <c:v>1.9999999999998391E-2</c:v>
                </c:pt>
                <c:pt idx="5">
                  <c:v>6.3333333333344413E-2</c:v>
                </c:pt>
                <c:pt idx="6">
                  <c:v>1.666666666666335E-2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37-4B67-AF4C-D0A5D61B4ABA}"/>
            </c:ext>
          </c:extLst>
        </c:ser>
        <c:ser>
          <c:idx val="1"/>
          <c:order val="1"/>
          <c:tx>
            <c:strRef>
              <c:f>'Carbon Black'!$U$5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Black'!$R$5,'Carbon Black'!$R$19,'Carbon Black'!$R$33,'Carbon Black'!$R$47,'Carbon Black'!$R$61,'Carbon Black'!$R$75,'Carbon Black'!$R$89)</c:f>
                <c:numCache>
                  <c:formatCode>General</c:formatCode>
                  <c:ptCount val="7"/>
                  <c:pt idx="0">
                    <c:v>5.3344443287267488E-3</c:v>
                  </c:pt>
                  <c:pt idx="1">
                    <c:v>0</c:v>
                  </c:pt>
                  <c:pt idx="2">
                    <c:v>3.7903507235748356E-15</c:v>
                  </c:pt>
                  <c:pt idx="3">
                    <c:v>5.3344443287248553E-3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plus>
            <c:minus>
              <c:numRef>
                <c:f>('Carbon Black'!$R$5,'Carbon Black'!$R$19,'Carbon Black'!$R$33,'Carbon Black'!$R$47,'Carbon Black'!$R$61,'Carbon Black'!$R$75,'Carbon Black'!$R$89)</c:f>
                <c:numCache>
                  <c:formatCode>General</c:formatCode>
                  <c:ptCount val="7"/>
                  <c:pt idx="0">
                    <c:v>5.3344443287267488E-3</c:v>
                  </c:pt>
                  <c:pt idx="1">
                    <c:v>0</c:v>
                  </c:pt>
                  <c:pt idx="2">
                    <c:v>3.7903507235748356E-15</c:v>
                  </c:pt>
                  <c:pt idx="3">
                    <c:v>5.3344443287248553E-3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Black'!$S$5,'Carbon Black'!$S$19,'Carbon Black'!$S$33,'Carbon Black'!$S$47,'Carbon Black'!$S$61,'Carbon Black'!$S$75,'Carbon Black'!$S$89)</c:f>
              <c:numCache>
                <c:formatCode>0.0000</c:formatCode>
                <c:ptCount val="7"/>
                <c:pt idx="0">
                  <c:v>3.33333333333267E-3</c:v>
                </c:pt>
                <c:pt idx="1">
                  <c:v>9.9999999999980105E-3</c:v>
                </c:pt>
                <c:pt idx="2">
                  <c:v>1.0000000000002748E-2</c:v>
                </c:pt>
                <c:pt idx="3">
                  <c:v>1.6666666666668089E-2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37-4B67-AF4C-D0A5D61B4ABA}"/>
            </c:ext>
          </c:extLst>
        </c:ser>
        <c:ser>
          <c:idx val="2"/>
          <c:order val="2"/>
          <c:tx>
            <c:strRef>
              <c:f>'Carbon Black'!$U$11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Black'!$R$11,'Carbon Black'!$R$25,'Carbon Black'!$R$39,'Carbon Black'!$R$53,'Carbon Black'!$R$67,'Carbon Black'!$R$81,'Carbon Black'!$R$95)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9.2395286075023821E-3</c:v>
                  </c:pt>
                  <c:pt idx="2">
                    <c:v>1.4113613076527001E-2</c:v>
                  </c:pt>
                  <c:pt idx="3">
                    <c:v>1.4113613076538462E-2</c:v>
                  </c:pt>
                  <c:pt idx="4">
                    <c:v>2.3252303748866145E-2</c:v>
                  </c:pt>
                  <c:pt idx="5">
                    <c:v>4.1663342089589855E-2</c:v>
                  </c:pt>
                  <c:pt idx="6">
                    <c:v>9.239528607508948E-3</c:v>
                  </c:pt>
                </c:numCache>
              </c:numRef>
            </c:plus>
            <c:minus>
              <c:numRef>
                <c:f>('Carbon Black'!$R$11,'Carbon Black'!$R$25,'Carbon Black'!$R$39,'Carbon Black'!$R$53,'Carbon Black'!$R$67,'Carbon Black'!$R$81,'Carbon Black'!$R$95)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9.2395286075023821E-3</c:v>
                  </c:pt>
                  <c:pt idx="2">
                    <c:v>1.4113613076527001E-2</c:v>
                  </c:pt>
                  <c:pt idx="3">
                    <c:v>1.4113613076538462E-2</c:v>
                  </c:pt>
                  <c:pt idx="4">
                    <c:v>2.3252303748866145E-2</c:v>
                  </c:pt>
                  <c:pt idx="5">
                    <c:v>4.1663342089589855E-2</c:v>
                  </c:pt>
                  <c:pt idx="6">
                    <c:v>9.239528607508948E-3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Black'!$S$11,'Carbon Black'!$S$25,'Carbon Black'!$S$39,'Carbon Black'!$S$53,'Carbon Black'!$S$67,'Carbon Black'!$S$81,'Carbon Black'!$S$95)</c:f>
              <c:numCache>
                <c:formatCode>0.0000</c:formatCode>
                <c:ptCount val="7"/>
                <c:pt idx="0">
                  <c:v>0.23000000000000398</c:v>
                </c:pt>
                <c:pt idx="1">
                  <c:v>0.22000000000000361</c:v>
                </c:pt>
                <c:pt idx="2">
                  <c:v>0.20666666666667291</c:v>
                </c:pt>
                <c:pt idx="3">
                  <c:v>0.15333333333333124</c:v>
                </c:pt>
                <c:pt idx="4">
                  <c:v>0.14666666666666592</c:v>
                </c:pt>
                <c:pt idx="5">
                  <c:v>0.11666666666666003</c:v>
                </c:pt>
                <c:pt idx="6">
                  <c:v>0.17000000000000171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37-4B67-AF4C-D0A5D61B4ABA}"/>
            </c:ext>
          </c:extLst>
        </c:ser>
        <c:ser>
          <c:idx val="3"/>
          <c:order val="3"/>
          <c:tx>
            <c:strRef>
              <c:f>'Carbon Black'!$U$8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('Carbon Black'!$R$8,'Carbon Black'!$R$22,'Carbon Black'!$R$36,'Carbon Black'!$R$50,'Carbon Black'!$R$64,'Carbon Black'!$R$78,'Carbon Black'!$R$92)</c:f>
                <c:numCache>
                  <c:formatCode>General</c:formatCode>
                  <c:ptCount val="7"/>
                  <c:pt idx="0">
                    <c:v>5.3344443287229593E-3</c:v>
                  </c:pt>
                  <c:pt idx="1">
                    <c:v>5.3344443287324378E-3</c:v>
                  </c:pt>
                  <c:pt idx="2">
                    <c:v>1.0668888657455395E-2</c:v>
                  </c:pt>
                  <c:pt idx="3">
                    <c:v>1.4113613076536339E-2</c:v>
                  </c:pt>
                  <c:pt idx="4">
                    <c:v>1.066888865745161E-2</c:v>
                  </c:pt>
                  <c:pt idx="5">
                    <c:v>3.3313594155476245E-2</c:v>
                  </c:pt>
                  <c:pt idx="6">
                    <c:v>1.9233612553337092E-2</c:v>
                  </c:pt>
                </c:numCache>
              </c:numRef>
            </c:plus>
            <c:minus>
              <c:numRef>
                <c:f>('Carbon Black'!$R$8,'Carbon Black'!$R$22,'Carbon Black'!$R$36,'Carbon Black'!$R$50,'Carbon Black'!$R$64,'Carbon Black'!$R$78,'Carbon Black'!$R$92)</c:f>
                <c:numCache>
                  <c:formatCode>General</c:formatCode>
                  <c:ptCount val="7"/>
                  <c:pt idx="0">
                    <c:v>5.3344443287229593E-3</c:v>
                  </c:pt>
                  <c:pt idx="1">
                    <c:v>5.3344443287324378E-3</c:v>
                  </c:pt>
                  <c:pt idx="2">
                    <c:v>1.0668888657455395E-2</c:v>
                  </c:pt>
                  <c:pt idx="3">
                    <c:v>1.4113613076536339E-2</c:v>
                  </c:pt>
                  <c:pt idx="4">
                    <c:v>1.066888865745161E-2</c:v>
                  </c:pt>
                  <c:pt idx="5">
                    <c:v>3.3313594155476245E-2</c:v>
                  </c:pt>
                  <c:pt idx="6">
                    <c:v>1.9233612553337092E-2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Black'!$S$8,'Carbon Black'!$S$22,'Carbon Black'!$S$36,'Carbon Black'!$S$50,'Carbon Black'!$S$64,'Carbon Black'!$S$78,'Carbon Black'!$S$92)</c:f>
              <c:numCache>
                <c:formatCode>0.0000</c:formatCode>
                <c:ptCount val="7"/>
                <c:pt idx="0">
                  <c:v>1.3333333333335418E-2</c:v>
                </c:pt>
                <c:pt idx="1">
                  <c:v>1.666666666666335E-2</c:v>
                </c:pt>
                <c:pt idx="2">
                  <c:v>1.333333333333305E-2</c:v>
                </c:pt>
                <c:pt idx="3">
                  <c:v>6.6666666666667609E-2</c:v>
                </c:pt>
                <c:pt idx="4">
                  <c:v>8.3333333333335702E-2</c:v>
                </c:pt>
                <c:pt idx="5">
                  <c:v>6.9999999999995552E-2</c:v>
                </c:pt>
                <c:pt idx="6">
                  <c:v>6.3333333333334949E-2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37-4B67-AF4C-D0A5D61B4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84585183"/>
        <c:axId val="1684578463"/>
      </c:barChart>
      <c:catAx>
        <c:axId val="168458518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4578463"/>
        <c:crosses val="autoZero"/>
        <c:auto val="1"/>
        <c:lblAlgn val="ctr"/>
        <c:lblOffset val="100"/>
        <c:noMultiLvlLbl val="0"/>
      </c:catAx>
      <c:valAx>
        <c:axId val="1684578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Mass</a:t>
                </a:r>
                <a:r>
                  <a:rPr lang="en-US" sz="1400" b="1" baseline="0"/>
                  <a:t> of samples recovered / g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4585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Percentage mass of samples recovered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'Carbon Black'!$U$14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('Carbon Black'!$B$3,'Carbon Black'!$B$17,'Carbon Black'!$B$31,'Carbon Black'!$B$45,'Carbon Black'!$B$59,'Carbon Black'!$B$73,'Carbon Black'!$B$87)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Black'!$T$14,'Carbon Black'!$T$28,'Carbon Black'!$T$42,'Carbon Black'!$T$56,'Carbon Black'!$T$70,'Carbon Black'!$T$84,'Carbon Black'!$T$98)</c:f>
              <c:numCache>
                <c:formatCode>0.00</c:formatCode>
                <c:ptCount val="7"/>
                <c:pt idx="0">
                  <c:v>1.3333333333311734</c:v>
                </c:pt>
                <c:pt idx="1">
                  <c:v>1.3333333333340156</c:v>
                </c:pt>
                <c:pt idx="2">
                  <c:v>7.9999999999965139</c:v>
                </c:pt>
                <c:pt idx="3">
                  <c:v>5.3333333333332202</c:v>
                </c:pt>
                <c:pt idx="4">
                  <c:v>7.9999999999993561</c:v>
                </c:pt>
                <c:pt idx="5">
                  <c:v>25.333333333337766</c:v>
                </c:pt>
                <c:pt idx="6">
                  <c:v>6.66666666666534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1F-48D7-8539-F895255A78A8}"/>
            </c:ext>
          </c:extLst>
        </c:ser>
        <c:ser>
          <c:idx val="1"/>
          <c:order val="1"/>
          <c:tx>
            <c:strRef>
              <c:f>'Carbon Black'!$U$5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Black'!$T$5,'Carbon Black'!$T$19,'Carbon Black'!$T$33,'Carbon Black'!$T$47,'Carbon Black'!$T$61,'Carbon Black'!$T$75,'Carbon Black'!$T$89)</c:f>
              <c:numCache>
                <c:formatCode>0.00</c:formatCode>
                <c:ptCount val="7"/>
                <c:pt idx="0">
                  <c:v>1.3333333333330679</c:v>
                </c:pt>
                <c:pt idx="1">
                  <c:v>3.9999999999992042</c:v>
                </c:pt>
                <c:pt idx="2">
                  <c:v>4.0000000000010996</c:v>
                </c:pt>
                <c:pt idx="3">
                  <c:v>6.6666666666672354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1F-48D7-8539-F895255A78A8}"/>
            </c:ext>
          </c:extLst>
        </c:ser>
        <c:ser>
          <c:idx val="2"/>
          <c:order val="2"/>
          <c:tx>
            <c:strRef>
              <c:f>'Carbon Black'!$U$11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Black'!$T$11,'Carbon Black'!$T$25,'Carbon Black'!$T$39,'Carbon Black'!$T$53,'Carbon Black'!$T$67,'Carbon Black'!$T$81,'Carbon Black'!$T$95)</c:f>
              <c:numCache>
                <c:formatCode>0.00</c:formatCode>
                <c:ptCount val="7"/>
                <c:pt idx="0">
                  <c:v>92.000000000001592</c:v>
                </c:pt>
                <c:pt idx="1">
                  <c:v>88.00000000000145</c:v>
                </c:pt>
                <c:pt idx="2">
                  <c:v>82.666666666669158</c:v>
                </c:pt>
                <c:pt idx="3">
                  <c:v>61.333333333332497</c:v>
                </c:pt>
                <c:pt idx="4">
                  <c:v>58.666666666666366</c:v>
                </c:pt>
                <c:pt idx="5">
                  <c:v>46.666666666664014</c:v>
                </c:pt>
                <c:pt idx="6">
                  <c:v>68.000000000000682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71F-48D7-8539-F895255A78A8}"/>
            </c:ext>
          </c:extLst>
        </c:ser>
        <c:ser>
          <c:idx val="3"/>
          <c:order val="3"/>
          <c:tx>
            <c:strRef>
              <c:f>'Carbon Black'!$U$8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('Carbon Black'!$T$8,'Carbon Black'!$T$22,'Carbon Black'!$T$36,'Carbon Black'!$T$50,'Carbon Black'!$T$64,'Carbon Black'!$T$78,'Carbon Black'!$T$92)</c:f>
              <c:numCache>
                <c:formatCode>0.00</c:formatCode>
                <c:ptCount val="7"/>
                <c:pt idx="0">
                  <c:v>5.333333333334167</c:v>
                </c:pt>
                <c:pt idx="1">
                  <c:v>6.66666666666534</c:v>
                </c:pt>
                <c:pt idx="2">
                  <c:v>5.3333333333332202</c:v>
                </c:pt>
                <c:pt idx="3">
                  <c:v>26.666666666667044</c:v>
                </c:pt>
                <c:pt idx="4">
                  <c:v>33.333333333334281</c:v>
                </c:pt>
                <c:pt idx="5">
                  <c:v>27.99999999999822</c:v>
                </c:pt>
                <c:pt idx="6">
                  <c:v>25.333333333333979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71F-48D7-8539-F895255A78A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374160527"/>
        <c:axId val="1374158127"/>
      </c:barChart>
      <c:catAx>
        <c:axId val="137416052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374158127"/>
        <c:crosses val="autoZero"/>
        <c:auto val="1"/>
        <c:lblAlgn val="ctr"/>
        <c:lblOffset val="100"/>
        <c:noMultiLvlLbl val="0"/>
      </c:catAx>
      <c:valAx>
        <c:axId val="1374158127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Percentage</a:t>
                </a:r>
                <a:r>
                  <a:rPr lang="en-US" sz="1400" b="1" baseline="0"/>
                  <a:t> m</a:t>
                </a:r>
                <a:r>
                  <a:rPr lang="en-US" sz="1400" b="1"/>
                  <a:t>ass</a:t>
                </a:r>
                <a:r>
                  <a:rPr lang="en-US" sz="1400" b="1" baseline="0"/>
                  <a:t> of samples recovered/ % 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374160527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Phase</a:t>
            </a:r>
            <a:r>
              <a:rPr lang="de-DE" b="1" baseline="0"/>
              <a:t> formed after APSE - Carbon Black</a:t>
            </a:r>
            <a:endParaRPr lang="de-D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'Carbon Black (only percentages)'!$M$28:$N$28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percentages)'!$K$13,'Carbon Black (only percentages)'!$K$28,'Carbon Black (only percentages)'!$K$43,'Carbon Black (only percentages)'!$K$58,'Carbon Black (only percentages)'!$K$73,'Carbon Black (only percentages)'!$K$88,'Carbon Black (only percentages)'!$K$103)</c:f>
                <c:numCache>
                  <c:formatCode>General</c:formatCode>
                  <c:ptCount val="7"/>
                  <c:pt idx="0">
                    <c:v>1.2600410553728463</c:v>
                  </c:pt>
                  <c:pt idx="1">
                    <c:v>2.1608200321148017</c:v>
                  </c:pt>
                  <c:pt idx="2">
                    <c:v>1.7265962782119271</c:v>
                  </c:pt>
                  <c:pt idx="3">
                    <c:v>2.8258548311652945</c:v>
                  </c:pt>
                  <c:pt idx="4">
                    <c:v>2.3599463784136669</c:v>
                  </c:pt>
                  <c:pt idx="5">
                    <c:v>4.922577140345969</c:v>
                  </c:pt>
                  <c:pt idx="6">
                    <c:v>1.4237144882554706</c:v>
                  </c:pt>
                </c:numCache>
              </c:numRef>
            </c:plus>
            <c:minus>
              <c:numRef>
                <c:f>('Carbon Black (only percentages)'!$K$13,'Carbon Black (only percentages)'!$K$28,'Carbon Black (only percentages)'!$K$43,'Carbon Black (only percentages)'!$K$58,'Carbon Black (only percentages)'!$K$73,'Carbon Black (only percentages)'!$K$88,'Carbon Black (only percentages)'!$K$103)</c:f>
                <c:numCache>
                  <c:formatCode>General</c:formatCode>
                  <c:ptCount val="7"/>
                  <c:pt idx="0">
                    <c:v>1.2600410553728463</c:v>
                  </c:pt>
                  <c:pt idx="1">
                    <c:v>2.1608200321148017</c:v>
                  </c:pt>
                  <c:pt idx="2">
                    <c:v>1.7265962782119271</c:v>
                  </c:pt>
                  <c:pt idx="3">
                    <c:v>2.8258548311652945</c:v>
                  </c:pt>
                  <c:pt idx="4">
                    <c:v>2.3599463784136669</c:v>
                  </c:pt>
                  <c:pt idx="5">
                    <c:v>4.922577140345969</c:v>
                  </c:pt>
                  <c:pt idx="6">
                    <c:v>1.4237144882554706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('Carbon Black (only percentages)'!$B$2,'Carbon Black (only percentages)'!$B$17,'Carbon Black (only percentages)'!$B$32,'Carbon Black (only percentages)'!$B$47,'Carbon Black (only percentages)'!$B$62,'Carbon Black (only percentages)'!$B$77,'Carbon Black (only percentages)'!$B$92)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 (only percentages)'!$L$13,'Carbon Black (only percentages)'!$L$28,'Carbon Black (only percentages)'!$L$43,'Carbon Black (only percentages)'!$L$58,'Carbon Black (only percentages)'!$L$73,'Carbon Black (only percentages)'!$L$88,'Carbon Black (only percentages)'!$L$103)</c:f>
              <c:numCache>
                <c:formatCode>#,##0.00\ _€</c:formatCode>
                <c:ptCount val="7"/>
                <c:pt idx="0">
                  <c:v>9.4020618556700981</c:v>
                </c:pt>
                <c:pt idx="1">
                  <c:v>4.0137457044673512</c:v>
                </c:pt>
                <c:pt idx="2">
                  <c:v>4.000687285223357</c:v>
                </c:pt>
                <c:pt idx="3">
                  <c:v>-1.5085910652921015</c:v>
                </c:pt>
                <c:pt idx="4">
                  <c:v>-8.1134020618556697</c:v>
                </c:pt>
                <c:pt idx="5">
                  <c:v>-4.4364261168384926</c:v>
                </c:pt>
                <c:pt idx="6">
                  <c:v>-5.233676975945019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B3-43F0-9BDA-5AD912397AD9}"/>
            </c:ext>
          </c:extLst>
        </c:ser>
        <c:ser>
          <c:idx val="1"/>
          <c:order val="1"/>
          <c:tx>
            <c:strRef>
              <c:f>'Carbon Black (only percentages)'!$V$4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percentages)'!$K$4,'Carbon Black (only percentages)'!$K$19,'Carbon Black (only percentages)'!$K$34,'Carbon Black (only percentages)'!$K$49,'Carbon Black (only percentages)'!$K$64,'Carbon Black (only percentages)'!$K$79,'Carbon Black (only percentages)'!$K$94)</c:f>
                <c:numCache>
                  <c:formatCode>General</c:formatCode>
                  <c:ptCount val="7"/>
                  <c:pt idx="0">
                    <c:v>7.3632277520126044</c:v>
                  </c:pt>
                  <c:pt idx="1">
                    <c:v>1.4367825708542676</c:v>
                  </c:pt>
                  <c:pt idx="2">
                    <c:v>7.8367434969031926</c:v>
                  </c:pt>
                  <c:pt idx="3">
                    <c:v>2.185785351503378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plus>
            <c:minus>
              <c:numRef>
                <c:f>('Carbon Black (only percentages)'!$K$4,'Carbon Black (only percentages)'!$K$19,'Carbon Black (only percentages)'!$K$34,'Carbon Black (only percentages)'!$K$49,'Carbon Black (only percentages)'!$K$64,'Carbon Black (only percentages)'!$K$79,'Carbon Black (only percentages)'!$K$94)</c:f>
                <c:numCache>
                  <c:formatCode>General</c:formatCode>
                  <c:ptCount val="7"/>
                  <c:pt idx="0">
                    <c:v>7.3632277520126044</c:v>
                  </c:pt>
                  <c:pt idx="1">
                    <c:v>1.4367825708542676</c:v>
                  </c:pt>
                  <c:pt idx="2">
                    <c:v>7.8367434969031926</c:v>
                  </c:pt>
                  <c:pt idx="3">
                    <c:v>2.185785351503378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percentages)'!$L$4,'Carbon Black (only percentages)'!$L$19,'Carbon Black (only percentages)'!$L$34,'Carbon Black (only percentages)'!$L$49,'Carbon Black (only percentages)'!$L$64,'Carbon Black (only percentages)'!$L$79,'Carbon Black (only percentages)'!$L$94)</c:f>
              <c:numCache>
                <c:formatCode>#,##0.00\ _€</c:formatCode>
                <c:ptCount val="7"/>
                <c:pt idx="0">
                  <c:v>41.079037800687281</c:v>
                </c:pt>
                <c:pt idx="1">
                  <c:v>21.694158075601376</c:v>
                </c:pt>
                <c:pt idx="2">
                  <c:v>20.140893470790385</c:v>
                </c:pt>
                <c:pt idx="3">
                  <c:v>50.920962199312719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3B3-43F0-9BDA-5AD912397AD9}"/>
            </c:ext>
          </c:extLst>
        </c:ser>
        <c:ser>
          <c:idx val="2"/>
          <c:order val="2"/>
          <c:tx>
            <c:strRef>
              <c:f>'Carbon Black (only percentages)'!$V$10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percentages)'!$K$10,'Carbon Black (only percentages)'!$K$25,'Carbon Black (only percentages)'!$K$40,'Carbon Black (only percentages)'!$K$55,'Carbon Black (only percentages)'!$K$70,'Carbon Black (only percentages)'!$K$85,'Carbon Black (only percentages)'!$K$100)</c:f>
                <c:numCache>
                  <c:formatCode>General</c:formatCode>
                  <c:ptCount val="7"/>
                  <c:pt idx="0">
                    <c:v>3.3719292543107446</c:v>
                  </c:pt>
                  <c:pt idx="1">
                    <c:v>2.218274226138222</c:v>
                  </c:pt>
                  <c:pt idx="2">
                    <c:v>9.9746647195523419</c:v>
                  </c:pt>
                  <c:pt idx="3">
                    <c:v>1.2961392620290333</c:v>
                  </c:pt>
                  <c:pt idx="4">
                    <c:v>1.4456277508696651</c:v>
                  </c:pt>
                  <c:pt idx="5">
                    <c:v>5.0702183209861067</c:v>
                  </c:pt>
                  <c:pt idx="6">
                    <c:v>3.9760858244022659</c:v>
                  </c:pt>
                </c:numCache>
              </c:numRef>
            </c:plus>
            <c:minus>
              <c:numRef>
                <c:f>('Carbon Black (only percentages)'!$K$10,'Carbon Black (only percentages)'!$K$25,'Carbon Black (only percentages)'!$K$40,'Carbon Black (only percentages)'!$K$55,'Carbon Black (only percentages)'!$K$70,'Carbon Black (only percentages)'!$K$85,'Carbon Black (only percentages)'!$K$100)</c:f>
                <c:numCache>
                  <c:formatCode>General</c:formatCode>
                  <c:ptCount val="7"/>
                  <c:pt idx="0">
                    <c:v>3.3719292543107446</c:v>
                  </c:pt>
                  <c:pt idx="1">
                    <c:v>2.218274226138222</c:v>
                  </c:pt>
                  <c:pt idx="2">
                    <c:v>9.9746647195523419</c:v>
                  </c:pt>
                  <c:pt idx="3">
                    <c:v>1.2961392620290333</c:v>
                  </c:pt>
                  <c:pt idx="4">
                    <c:v>1.4456277508696651</c:v>
                  </c:pt>
                  <c:pt idx="5">
                    <c:v>5.0702183209861067</c:v>
                  </c:pt>
                  <c:pt idx="6">
                    <c:v>3.9760858244022659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percentages)'!$L$10,'Carbon Black (only percentages)'!$L$25,'Carbon Black (only percentages)'!$L$40,'Carbon Black (only percentages)'!$L$55,'Carbon Black (only percentages)'!$L$70,'Carbon Black (only percentages)'!$L$85,'Carbon Black (only percentages)'!$L$100)</c:f>
              <c:numCache>
                <c:formatCode>#,##0.00\ _€</c:formatCode>
                <c:ptCount val="7"/>
                <c:pt idx="0">
                  <c:v>24.429553264604809</c:v>
                </c:pt>
                <c:pt idx="1">
                  <c:v>37.374570446735397</c:v>
                </c:pt>
                <c:pt idx="2">
                  <c:v>38.666666666666671</c:v>
                </c:pt>
                <c:pt idx="3">
                  <c:v>5.793814432989695</c:v>
                </c:pt>
                <c:pt idx="4">
                  <c:v>74.415807560137452</c:v>
                </c:pt>
                <c:pt idx="5">
                  <c:v>72.876288659793815</c:v>
                </c:pt>
                <c:pt idx="6">
                  <c:v>73.773195876288653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3B3-43F0-9BDA-5AD912397AD9}"/>
            </c:ext>
          </c:extLst>
        </c:ser>
        <c:ser>
          <c:idx val="3"/>
          <c:order val="3"/>
          <c:tx>
            <c:strRef>
              <c:f>'Carbon Black (only percentages)'!$V$7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percentages)'!$K$7,'Carbon Black (only percentages)'!$K$22,'Carbon Black (only percentages)'!$K$37,'Carbon Black (only percentages)'!$K$52,'Carbon Black (only percentages)'!$K$67,'Carbon Black (only percentages)'!$K$82,'Carbon Black (only percentages)'!$K$97)</c:f>
                <c:numCache>
                  <c:formatCode>General</c:formatCode>
                  <c:ptCount val="7"/>
                  <c:pt idx="0">
                    <c:v>3.1015208926209863</c:v>
                  </c:pt>
                  <c:pt idx="1">
                    <c:v>1.1423595598125345</c:v>
                  </c:pt>
                  <c:pt idx="2">
                    <c:v>4.3044801422006689</c:v>
                  </c:pt>
                  <c:pt idx="3">
                    <c:v>1.9590855319970575</c:v>
                  </c:pt>
                  <c:pt idx="4">
                    <c:v>3.4762252644688227</c:v>
                  </c:pt>
                  <c:pt idx="5">
                    <c:v>1.5542669312076343</c:v>
                  </c:pt>
                  <c:pt idx="6">
                    <c:v>5.3715554329043425</c:v>
                  </c:pt>
                </c:numCache>
              </c:numRef>
            </c:plus>
            <c:minus>
              <c:numRef>
                <c:f>('Carbon Black (only percentages)'!$K$7,'Carbon Black (only percentages)'!$K$22,'Carbon Black (only percentages)'!$K$37,'Carbon Black (only percentages)'!$K$52,'Carbon Black (only percentages)'!$K$67,'Carbon Black (only percentages)'!$K$82,'Carbon Black (only percentages)'!$K$97)</c:f>
                <c:numCache>
                  <c:formatCode>General</c:formatCode>
                  <c:ptCount val="7"/>
                  <c:pt idx="0">
                    <c:v>3.1015208926209863</c:v>
                  </c:pt>
                  <c:pt idx="1">
                    <c:v>1.1423595598125345</c:v>
                  </c:pt>
                  <c:pt idx="2">
                    <c:v>4.3044801422006689</c:v>
                  </c:pt>
                  <c:pt idx="3">
                    <c:v>1.9590855319970575</c:v>
                  </c:pt>
                  <c:pt idx="4">
                    <c:v>3.4762252644688227</c:v>
                  </c:pt>
                  <c:pt idx="5">
                    <c:v>1.5542669312076343</c:v>
                  </c:pt>
                  <c:pt idx="6">
                    <c:v>5.3715554329043425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percentages)'!$L$7,'Carbon Black (only percentages)'!$L$22,'Carbon Black (only percentages)'!$L$37,'Carbon Black (only percentages)'!$L$52,'Carbon Black (only percentages)'!$L$67,'Carbon Black (only percentages)'!$L$82,'Carbon Black (only percentages)'!$L$97)</c:f>
              <c:numCache>
                <c:formatCode>#,##0.00\ _€</c:formatCode>
                <c:ptCount val="7"/>
                <c:pt idx="0">
                  <c:v>25.089347079037804</c:v>
                </c:pt>
                <c:pt idx="1">
                  <c:v>36.917525773195877</c:v>
                </c:pt>
                <c:pt idx="2">
                  <c:v>37.191752577319591</c:v>
                </c:pt>
                <c:pt idx="3">
                  <c:v>44.793814432989699</c:v>
                </c:pt>
                <c:pt idx="4">
                  <c:v>33.697594501718221</c:v>
                </c:pt>
                <c:pt idx="5">
                  <c:v>31.560137457044675</c:v>
                </c:pt>
                <c:pt idx="6">
                  <c:v>31.460481099656352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3B3-43F0-9BDA-5AD912397AD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20248296"/>
        <c:axId val="520245016"/>
      </c:barChart>
      <c:catAx>
        <c:axId val="5202482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 i="0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b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520245016"/>
        <c:crosses val="autoZero"/>
        <c:auto val="1"/>
        <c:lblAlgn val="ctr"/>
        <c:lblOffset val="100"/>
        <c:noMultiLvlLbl val="0"/>
      </c:catAx>
      <c:valAx>
        <c:axId val="520245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Mass</a:t>
                </a:r>
                <a:r>
                  <a:rPr lang="de-DE" sz="1400" b="1" baseline="0"/>
                  <a:t> of phases formed in percentage/ wt%</a:t>
                </a:r>
                <a:endParaRPr lang="de-DE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520248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Mass</a:t>
            </a:r>
            <a:r>
              <a:rPr lang="de-DE" b="1" baseline="0"/>
              <a:t> distribution after APSE - Carbon Black</a:t>
            </a:r>
            <a:endParaRPr lang="de-D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'Carbon Black (only percentages)'!$V$58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percentages)'!$T$13,'Carbon Black (only percentages)'!$T$28,'Carbon Black (only percentages)'!$T$43,'Carbon Black (only percentages)'!$T$58,'Carbon Black (only percentages)'!$T$73,'Carbon Black (only percentages)'!$T$88,'Carbon Black (only percentages)'!$T$103)</c:f>
                <c:numCache>
                  <c:formatCode>General</c:formatCode>
                  <c:ptCount val="7"/>
                  <c:pt idx="0">
                    <c:v>4.2675554629798826</c:v>
                  </c:pt>
                  <c:pt idx="1">
                    <c:v>4.2675554629821573</c:v>
                  </c:pt>
                  <c:pt idx="2">
                    <c:v>3.6958114430022668</c:v>
                  </c:pt>
                  <c:pt idx="3">
                    <c:v>2.1337777314899413</c:v>
                  </c:pt>
                  <c:pt idx="4">
                    <c:v>6.4013331944736152</c:v>
                  </c:pt>
                  <c:pt idx="5">
                    <c:v>4.2675554629821573</c:v>
                  </c:pt>
                  <c:pt idx="6">
                    <c:v>11.290890461228191</c:v>
                  </c:pt>
                </c:numCache>
              </c:numRef>
            </c:plus>
            <c:minus>
              <c:numRef>
                <c:f>('Carbon Black (only percentages)'!$T$13,'Carbon Black (only percentages)'!$T$28,'Carbon Black (only percentages)'!$T$43,'Carbon Black (only percentages)'!$T$58,'Carbon Black (only percentages)'!$T$73,'Carbon Black (only percentages)'!$T$88,'Carbon Black (only percentages)'!$T$103)</c:f>
                <c:numCache>
                  <c:formatCode>General</c:formatCode>
                  <c:ptCount val="7"/>
                  <c:pt idx="0">
                    <c:v>4.2675554629798826</c:v>
                  </c:pt>
                  <c:pt idx="1">
                    <c:v>4.2675554629821573</c:v>
                  </c:pt>
                  <c:pt idx="2">
                    <c:v>3.6958114430022668</c:v>
                  </c:pt>
                  <c:pt idx="3">
                    <c:v>2.1337777314899413</c:v>
                  </c:pt>
                  <c:pt idx="4">
                    <c:v>6.4013331944736152</c:v>
                  </c:pt>
                  <c:pt idx="5">
                    <c:v>4.2675554629821573</c:v>
                  </c:pt>
                  <c:pt idx="6">
                    <c:v>11.290890461228191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('Carbon Black (only percentages)'!$B$2,'Carbon Black (only percentages)'!$B$17,'Carbon Black (only percentages)'!$B$32,'Carbon Black (only percentages)'!$B$47,'Carbon Black (only percentages)'!$B$62,'Carbon Black (only percentages)'!$B$77,'Carbon Black (only percentages)'!$B$92)</c:f>
              <c:strCache>
                <c:ptCount val="7"/>
                <c:pt idx="0">
                  <c:v>Carbon Black 0%</c:v>
                </c:pt>
                <c:pt idx="1">
                  <c:v>Carbon Black 15%</c:v>
                </c:pt>
                <c:pt idx="2">
                  <c:v>Carbon Black 20%</c:v>
                </c:pt>
                <c:pt idx="3">
                  <c:v>Carbon Black 25%</c:v>
                </c:pt>
                <c:pt idx="4">
                  <c:v>Carbon Black 30%</c:v>
                </c:pt>
                <c:pt idx="5">
                  <c:v>Carbon Black 35%</c:v>
                </c:pt>
                <c:pt idx="6">
                  <c:v>Carbon Black 40%</c:v>
                </c:pt>
              </c:strCache>
            </c:strRef>
          </c:cat>
          <c:val>
            <c:numRef>
              <c:f>('Carbon Black (only percentages)'!$U$13,'Carbon Black (only percentages)'!$U$28,'Carbon Black (only percentages)'!$U$43,'Carbon Black (only percentages)'!$U$58,'Carbon Black (only percentages)'!$U$73,'Carbon Black (only percentages)'!$U$88,'Carbon Black (only percentages)'!$U$103)</c:f>
              <c:numCache>
                <c:formatCode>0.00</c:formatCode>
                <c:ptCount val="7"/>
                <c:pt idx="0">
                  <c:v>1.3333333333311732</c:v>
                </c:pt>
                <c:pt idx="1">
                  <c:v>1.3333333333340154</c:v>
                </c:pt>
                <c:pt idx="2">
                  <c:v>7.9999999999965139</c:v>
                </c:pt>
                <c:pt idx="3">
                  <c:v>5.3333333333332194</c:v>
                </c:pt>
                <c:pt idx="4">
                  <c:v>7.9999999999993561</c:v>
                </c:pt>
                <c:pt idx="5">
                  <c:v>25.333333333337766</c:v>
                </c:pt>
                <c:pt idx="6">
                  <c:v>6.66666666666534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35-4BEE-90D3-CCA83806D6C5}"/>
            </c:ext>
          </c:extLst>
        </c:ser>
        <c:ser>
          <c:idx val="1"/>
          <c:order val="1"/>
          <c:tx>
            <c:strRef>
              <c:f>'Carbon Black (only percentages)'!$V$4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percentages)'!$T$4,'Carbon Black (only percentages)'!$T$19,'Carbon Black (only percentages)'!$T$34,'Carbon Black (only percentages)'!$T$49,'Carbon Black (only percentages)'!$T$64,'Carbon Black (only percentages)'!$T$79,'Carbon Black (only percentages)'!$T$94)</c:f>
                <c:numCache>
                  <c:formatCode>General</c:formatCode>
                  <c:ptCount val="7"/>
                  <c:pt idx="0">
                    <c:v>2.1337777314906998</c:v>
                  </c:pt>
                  <c:pt idx="1">
                    <c:v>0</c:v>
                  </c:pt>
                  <c:pt idx="2">
                    <c:v>1.5161403038528268E-12</c:v>
                  </c:pt>
                  <c:pt idx="3">
                    <c:v>2.1337777314899413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plus>
            <c:minus>
              <c:numRef>
                <c:f>('Carbon Black (only percentages)'!$T$4,'Carbon Black (only percentages)'!$T$19,'Carbon Black (only percentages)'!$T$34,'Carbon Black (only percentages)'!$T$49,'Carbon Black (only percentages)'!$T$64,'Carbon Black (only percentages)'!$T$79,'Carbon Black (only percentages)'!$T$94)</c:f>
                <c:numCache>
                  <c:formatCode>General</c:formatCode>
                  <c:ptCount val="7"/>
                  <c:pt idx="0">
                    <c:v>2.1337777314906998</c:v>
                  </c:pt>
                  <c:pt idx="1">
                    <c:v>0</c:v>
                  </c:pt>
                  <c:pt idx="2">
                    <c:v>1.5161403038528268E-12</c:v>
                  </c:pt>
                  <c:pt idx="3">
                    <c:v>2.1337777314899413</c:v>
                  </c:pt>
                  <c:pt idx="4">
                    <c:v>0</c:v>
                  </c:pt>
                  <c:pt idx="5">
                    <c:v>0</c:v>
                  </c:pt>
                  <c:pt idx="6">
                    <c:v>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percentages)'!$U$4,'Carbon Black (only percentages)'!$U$19,'Carbon Black (only percentages)'!$U$34,'Carbon Black (only percentages)'!$U$49,'Carbon Black (only percentages)'!$U$64,'Carbon Black (only percentages)'!$U$79,'Carbon Black (only percentages)'!$U$94)</c:f>
              <c:numCache>
                <c:formatCode>0.00</c:formatCode>
                <c:ptCount val="7"/>
                <c:pt idx="0">
                  <c:v>1.3333333333330681</c:v>
                </c:pt>
                <c:pt idx="1">
                  <c:v>3.9999999999992042</c:v>
                </c:pt>
                <c:pt idx="2">
                  <c:v>4.0000000000010987</c:v>
                </c:pt>
                <c:pt idx="3">
                  <c:v>6.6666666666672354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335-4BEE-90D3-CCA83806D6C5}"/>
            </c:ext>
          </c:extLst>
        </c:ser>
        <c:ser>
          <c:idx val="2"/>
          <c:order val="2"/>
          <c:tx>
            <c:strRef>
              <c:f>'Carbon Black (only percentages)'!$V$10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percentages)'!$T$10,'Carbon Black (only percentages)'!$T$25,'Carbon Black (only percentages)'!$T$40,'Carbon Black (only percentages)'!$T$55,'Carbon Black (only percentages)'!$T$70,'Carbon Black (only percentages)'!$T$85,'Carbon Black (only percentages)'!$T$100)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3.6958114430009532</c:v>
                  </c:pt>
                  <c:pt idx="2">
                    <c:v>5.6454452306108003</c:v>
                  </c:pt>
                  <c:pt idx="3">
                    <c:v>5.6454452306153842</c:v>
                  </c:pt>
                  <c:pt idx="4">
                    <c:v>9.3009214995464689</c:v>
                  </c:pt>
                  <c:pt idx="5">
                    <c:v>9.0528522208947475</c:v>
                  </c:pt>
                  <c:pt idx="6">
                    <c:v>3.6958114430035791</c:v>
                  </c:pt>
                </c:numCache>
              </c:numRef>
            </c:plus>
            <c:minus>
              <c:numRef>
                <c:f>('Carbon Black (only percentages)'!$T$10,'Carbon Black (only percentages)'!$T$25,'Carbon Black (only percentages)'!$T$40,'Carbon Black (only percentages)'!$T$55,'Carbon Black (only percentages)'!$T$70,'Carbon Black (only percentages)'!$T$85,'Carbon Black (only percentages)'!$T$100)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3.6958114430009532</c:v>
                  </c:pt>
                  <c:pt idx="2">
                    <c:v>5.6454452306108003</c:v>
                  </c:pt>
                  <c:pt idx="3">
                    <c:v>5.6454452306153842</c:v>
                  </c:pt>
                  <c:pt idx="4">
                    <c:v>9.3009214995464689</c:v>
                  </c:pt>
                  <c:pt idx="5">
                    <c:v>9.0528522208947475</c:v>
                  </c:pt>
                  <c:pt idx="6">
                    <c:v>3.6958114430035791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percentages)'!$U$10,'Carbon Black (only percentages)'!$U$25,'Carbon Black (only percentages)'!$U$40,'Carbon Black (only percentages)'!$U$55,'Carbon Black (only percentages)'!$U$70,'Carbon Black (only percentages)'!$U$85,'Carbon Black (only percentages)'!$U$100)</c:f>
              <c:numCache>
                <c:formatCode>0.00</c:formatCode>
                <c:ptCount val="7"/>
                <c:pt idx="0">
                  <c:v>92.000000000001592</c:v>
                </c:pt>
                <c:pt idx="1">
                  <c:v>88.000000000001435</c:v>
                </c:pt>
                <c:pt idx="2">
                  <c:v>82.666666666669173</c:v>
                </c:pt>
                <c:pt idx="3">
                  <c:v>61.333333333332497</c:v>
                </c:pt>
                <c:pt idx="4">
                  <c:v>58.666666666666366</c:v>
                </c:pt>
                <c:pt idx="5">
                  <c:v>55.999999999997385</c:v>
                </c:pt>
                <c:pt idx="6">
                  <c:v>68.000000000000682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335-4BEE-90D3-CCA83806D6C5}"/>
            </c:ext>
          </c:extLst>
        </c:ser>
        <c:ser>
          <c:idx val="3"/>
          <c:order val="3"/>
          <c:tx>
            <c:strRef>
              <c:f>'Carbon Black (only percentages)'!$V$7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('Carbon Black (only percentages)'!$T$7,'Carbon Black (only percentages)'!$T$22,'Carbon Black (only percentages)'!$T$37,'Carbon Black (only percentages)'!$T$52,'Carbon Black (only percentages)'!$T$67,'Carbon Black (only percentages)'!$T$82,'Carbon Black (only percentages)'!$T$97)</c:f>
                <c:numCache>
                  <c:formatCode>General</c:formatCode>
                  <c:ptCount val="7"/>
                  <c:pt idx="0">
                    <c:v>2.1337777314891833</c:v>
                  </c:pt>
                  <c:pt idx="1">
                    <c:v>2.1337777314929736</c:v>
                  </c:pt>
                  <c:pt idx="2">
                    <c:v>4.2675554629821573</c:v>
                  </c:pt>
                  <c:pt idx="3">
                    <c:v>5.6454452306145244</c:v>
                  </c:pt>
                  <c:pt idx="4">
                    <c:v>4.2675554629806705</c:v>
                  </c:pt>
                  <c:pt idx="5">
                    <c:v>4.5264261104473738</c:v>
                  </c:pt>
                  <c:pt idx="6">
                    <c:v>7.693445021334842</c:v>
                  </c:pt>
                </c:numCache>
              </c:numRef>
            </c:plus>
            <c:minus>
              <c:numRef>
                <c:f>('Carbon Black (only percentages)'!$T$7,'Carbon Black (only percentages)'!$T$22,'Carbon Black (only percentages)'!$T$37,'Carbon Black (only percentages)'!$T$52,'Carbon Black (only percentages)'!$T$67,'Carbon Black (only percentages)'!$T$82,'Carbon Black (only percentages)'!$T$97)</c:f>
                <c:numCache>
                  <c:formatCode>General</c:formatCode>
                  <c:ptCount val="7"/>
                  <c:pt idx="0">
                    <c:v>2.1337777314891833</c:v>
                  </c:pt>
                  <c:pt idx="1">
                    <c:v>2.1337777314929736</c:v>
                  </c:pt>
                  <c:pt idx="2">
                    <c:v>4.2675554629821573</c:v>
                  </c:pt>
                  <c:pt idx="3">
                    <c:v>5.6454452306145244</c:v>
                  </c:pt>
                  <c:pt idx="4">
                    <c:v>4.2675554629806705</c:v>
                  </c:pt>
                  <c:pt idx="5">
                    <c:v>4.5264261104473738</c:v>
                  </c:pt>
                  <c:pt idx="6">
                    <c:v>7.693445021334842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('Carbon Black (only percentages)'!$U$7,'Carbon Black (only percentages)'!$U$22,'Carbon Black (only percentages)'!$U$37,'Carbon Black (only percentages)'!$U$52,'Carbon Black (only percentages)'!$U$67,'Carbon Black (only percentages)'!$U$82,'Carbon Black (only percentages)'!$U$97)</c:f>
              <c:numCache>
                <c:formatCode>0.00</c:formatCode>
                <c:ptCount val="7"/>
                <c:pt idx="0">
                  <c:v>5.333333333334167</c:v>
                </c:pt>
                <c:pt idx="1">
                  <c:v>6.66666666666534</c:v>
                </c:pt>
                <c:pt idx="2">
                  <c:v>5.3333333333332194</c:v>
                </c:pt>
                <c:pt idx="3">
                  <c:v>26.666666666667044</c:v>
                </c:pt>
                <c:pt idx="4">
                  <c:v>33.333333333334281</c:v>
                </c:pt>
                <c:pt idx="5">
                  <c:v>19.999999999997442</c:v>
                </c:pt>
                <c:pt idx="6">
                  <c:v>25.333333333333979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335-4BEE-90D3-CCA83806D6C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20213200"/>
        <c:axId val="520215168"/>
      </c:barChart>
      <c:catAx>
        <c:axId val="5202132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520215168"/>
        <c:crosses val="autoZero"/>
        <c:auto val="1"/>
        <c:lblAlgn val="ctr"/>
        <c:lblOffset val="100"/>
        <c:noMultiLvlLbl val="0"/>
      </c:catAx>
      <c:valAx>
        <c:axId val="520215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Mass</a:t>
                </a:r>
                <a:r>
                  <a:rPr lang="de-DE" sz="1400" b="1" baseline="0"/>
                  <a:t> distribution in Percentage / wt%</a:t>
                </a:r>
                <a:endParaRPr lang="de-DE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520213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Titanium Oxide with 100% Nafion Solution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'Titanium Oxide(Old)'!$R$3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'Titanium Oxide(Old)'!$S$2:$V$2</c:f>
              <c:strCache>
                <c:ptCount val="3"/>
                <c:pt idx="0">
                  <c:v>Titanium Oxide 0%</c:v>
                </c:pt>
                <c:pt idx="2">
                  <c:v>Titanium Oxide 15%</c:v>
                </c:pt>
              </c:strCache>
            </c:strRef>
          </c:cat>
          <c:val>
            <c:numRef>
              <c:f>'Titanium Oxide(Old)'!$S$3:$V$3</c:f>
              <c:numCache>
                <c:formatCode>General</c:formatCode>
                <c:ptCount val="4"/>
                <c:pt idx="0">
                  <c:v>87.5</c:v>
                </c:pt>
                <c:pt idx="2">
                  <c:v>29.09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31-4C83-8A0B-7D22B0D8E363}"/>
            </c:ext>
          </c:extLst>
        </c:ser>
        <c:ser>
          <c:idx val="1"/>
          <c:order val="1"/>
          <c:tx>
            <c:strRef>
              <c:f>'Titanium Oxide(Old)'!$R$4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'Titanium Oxide(Old)'!$S$2:$V$2</c:f>
              <c:strCache>
                <c:ptCount val="3"/>
                <c:pt idx="0">
                  <c:v>Titanium Oxide 0%</c:v>
                </c:pt>
                <c:pt idx="2">
                  <c:v>Titanium Oxide 15%</c:v>
                </c:pt>
              </c:strCache>
            </c:strRef>
          </c:cat>
          <c:val>
            <c:numRef>
              <c:f>'Titanium Oxide(Old)'!$S$4:$V$4</c:f>
              <c:numCache>
                <c:formatCode>General</c:formatCode>
                <c:ptCount val="4"/>
                <c:pt idx="0">
                  <c:v>3.75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31-4C83-8A0B-7D22B0D8E363}"/>
            </c:ext>
          </c:extLst>
        </c:ser>
        <c:ser>
          <c:idx val="2"/>
          <c:order val="2"/>
          <c:tx>
            <c:strRef>
              <c:f>'Titanium Oxide(Old)'!$R$5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'Titanium Oxide(Old)'!$S$2:$V$2</c:f>
              <c:strCache>
                <c:ptCount val="3"/>
                <c:pt idx="0">
                  <c:v>Titanium Oxide 0%</c:v>
                </c:pt>
                <c:pt idx="2">
                  <c:v>Titanium Oxide 15%</c:v>
                </c:pt>
              </c:strCache>
            </c:strRef>
          </c:cat>
          <c:val>
            <c:numRef>
              <c:f>'Titanium Oxide(Old)'!$S$5:$V$5</c:f>
              <c:numCache>
                <c:formatCode>General</c:formatCode>
                <c:ptCount val="4"/>
                <c:pt idx="0">
                  <c:v>8.75</c:v>
                </c:pt>
                <c:pt idx="2">
                  <c:v>79.91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31-4C83-8A0B-7D22B0D8E3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serLines>
        <c:axId val="1335042415"/>
        <c:axId val="1335044495"/>
      </c:barChart>
      <c:catAx>
        <c:axId val="13350424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Titanium Oxide Samples with increasing Nafion Content(wt%)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335044495"/>
        <c:crosses val="autoZero"/>
        <c:auto val="1"/>
        <c:lblAlgn val="ctr"/>
        <c:lblOffset val="100"/>
        <c:noMultiLvlLbl val="0"/>
      </c:catAx>
      <c:valAx>
        <c:axId val="1335044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 Mass Distribution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335042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Mass of phases formed after the experiment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'Titanium Dioxide'!$M$14:$N$14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Dioxide'!$J$14,'Titanium Dioxide'!$J$29,'Titanium Dioxide'!$J$43,'Titanium Dioxide'!$J$57,'Titanium Dioxide'!$J$71,'Titanium Dioxide'!$J$85,'Titanium Dioxide'!$J$99)</c:f>
                <c:numCache>
                  <c:formatCode>General</c:formatCode>
                  <c:ptCount val="7"/>
                  <c:pt idx="0">
                    <c:v>2.7081277435814521</c:v>
                  </c:pt>
                  <c:pt idx="1">
                    <c:v>1.6843671632814232</c:v>
                  </c:pt>
                  <c:pt idx="2">
                    <c:v>2.5039690756580479</c:v>
                  </c:pt>
                  <c:pt idx="3">
                    <c:v>0.52600434303234822</c:v>
                  </c:pt>
                  <c:pt idx="4">
                    <c:v>2.5645809222301179</c:v>
                  </c:pt>
                  <c:pt idx="5">
                    <c:v>2.220743974103832</c:v>
                  </c:pt>
                  <c:pt idx="6">
                    <c:v>0.25003696319336122</c:v>
                  </c:pt>
                </c:numCache>
              </c:numRef>
            </c:plus>
            <c:minus>
              <c:numRef>
                <c:f>('Titanium Dioxide'!$J$14,'Titanium Dioxide'!$J$29,'Titanium Dioxide'!$J$43,'Titanium Dioxide'!$J$57,'Titanium Dioxide'!$J$71,'Titanium Dioxide'!$J$85,'Titanium Dioxide'!$J$99)</c:f>
                <c:numCache>
                  <c:formatCode>General</c:formatCode>
                  <c:ptCount val="7"/>
                  <c:pt idx="0">
                    <c:v>2.7081277435814521</c:v>
                  </c:pt>
                  <c:pt idx="1">
                    <c:v>1.6843671632814232</c:v>
                  </c:pt>
                  <c:pt idx="2">
                    <c:v>2.5039690756580479</c:v>
                  </c:pt>
                  <c:pt idx="3">
                    <c:v>0.52600434303234822</c:v>
                  </c:pt>
                  <c:pt idx="4">
                    <c:v>2.5645809222301179</c:v>
                  </c:pt>
                  <c:pt idx="5">
                    <c:v>2.220743974103832</c:v>
                  </c:pt>
                  <c:pt idx="6">
                    <c:v>0.25003696319336122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('Titanium Dioxide'!$B$3,'Titanium Dioxide'!$B$18,'Titanium Dioxide'!$B$32,'Titanium Dioxide'!$B$46,'Titanium Dioxide'!$B$60,'Titanium Dioxide'!$B$74,'Titanium Dioxide'!$B$88)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Dioxide'!$K$14,'Titanium Dioxide'!$K$29,'Titanium Dioxide'!$K$43,'Titanium Dioxide'!$K$57,'Titanium Dioxide'!$K$71,'Titanium Dioxide'!$K$85,'Titanium Dioxide'!$K$99)</c:f>
              <c:numCache>
                <c:formatCode>0.0000</c:formatCode>
                <c:ptCount val="7"/>
                <c:pt idx="0">
                  <c:v>6.1600000000000064</c:v>
                </c:pt>
                <c:pt idx="1">
                  <c:v>5.9266666666666623</c:v>
                </c:pt>
                <c:pt idx="2">
                  <c:v>3.6533333333333311</c:v>
                </c:pt>
                <c:pt idx="3">
                  <c:v>5.8099999999999925</c:v>
                </c:pt>
                <c:pt idx="4">
                  <c:v>5.9400000000000075</c:v>
                </c:pt>
                <c:pt idx="5">
                  <c:v>4.0333333333333359</c:v>
                </c:pt>
                <c:pt idx="6">
                  <c:v>4.7166666666666641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EC-4FF7-9417-37824514F90F}"/>
            </c:ext>
          </c:extLst>
        </c:ser>
        <c:ser>
          <c:idx val="1"/>
          <c:order val="1"/>
          <c:tx>
            <c:strRef>
              <c:f>'Titanium Dioxide'!$U$5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Dioxide'!$J$5,'Titanium Dioxide'!$J$20,'Titanium Dioxide'!$J$34,'Titanium Dioxide'!$J$48,'Titanium Dioxide'!$J$62,'Titanium Dioxide'!$J$76,'Titanium Dioxide'!$J$90)</c:f>
                <c:numCache>
                  <c:formatCode>General</c:formatCode>
                  <c:ptCount val="7"/>
                  <c:pt idx="0">
                    <c:v>6.8717561488231524</c:v>
                  </c:pt>
                  <c:pt idx="1">
                    <c:v>1.2574927152428708</c:v>
                  </c:pt>
                  <c:pt idx="2">
                    <c:v>2.9700929028991436</c:v>
                  </c:pt>
                  <c:pt idx="3">
                    <c:v>1.6226446707173452</c:v>
                  </c:pt>
                  <c:pt idx="4">
                    <c:v>6.650858458430311</c:v>
                  </c:pt>
                  <c:pt idx="5">
                    <c:v>2.9136371608670149</c:v>
                  </c:pt>
                  <c:pt idx="6">
                    <c:v>1.4772558704119862</c:v>
                  </c:pt>
                </c:numCache>
              </c:numRef>
            </c:plus>
            <c:minus>
              <c:numRef>
                <c:f>('Titanium Dioxide'!$J$5,'Titanium Dioxide'!$J$20,'Titanium Dioxide'!$J$34,'Titanium Dioxide'!$J$48,'Titanium Dioxide'!$J$62,'Titanium Dioxide'!$J$76,'Titanium Dioxide'!$J$90)</c:f>
                <c:numCache>
                  <c:formatCode>General</c:formatCode>
                  <c:ptCount val="7"/>
                  <c:pt idx="0">
                    <c:v>6.8717561488231524</c:v>
                  </c:pt>
                  <c:pt idx="1">
                    <c:v>1.2574927152428708</c:v>
                  </c:pt>
                  <c:pt idx="2">
                    <c:v>2.9700929028991436</c:v>
                  </c:pt>
                  <c:pt idx="3">
                    <c:v>1.6226446707173452</c:v>
                  </c:pt>
                  <c:pt idx="4">
                    <c:v>6.650858458430311</c:v>
                  </c:pt>
                  <c:pt idx="5">
                    <c:v>2.9136371608670149</c:v>
                  </c:pt>
                  <c:pt idx="6">
                    <c:v>1.4772558704119862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Dioxide'!$K$5,'Titanium Dioxide'!$K$20,'Titanium Dioxide'!$K$34,'Titanium Dioxide'!$K$48,'Titanium Dioxide'!$K$62,'Titanium Dioxide'!$K$76,'Titanium Dioxide'!$K$90)</c:f>
              <c:numCache>
                <c:formatCode>0.0000</c:formatCode>
                <c:ptCount val="7"/>
                <c:pt idx="0">
                  <c:v>42.059999999999995</c:v>
                </c:pt>
                <c:pt idx="1">
                  <c:v>42.220000000000006</c:v>
                </c:pt>
                <c:pt idx="2">
                  <c:v>41.06333333333334</c:v>
                </c:pt>
                <c:pt idx="3">
                  <c:v>40.166666666666671</c:v>
                </c:pt>
                <c:pt idx="4">
                  <c:v>11.183333333333337</c:v>
                </c:pt>
                <c:pt idx="5">
                  <c:v>9.5233333333333405</c:v>
                </c:pt>
                <c:pt idx="6">
                  <c:v>18.700000000000003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EC-4FF7-9417-37824514F90F}"/>
            </c:ext>
          </c:extLst>
        </c:ser>
        <c:ser>
          <c:idx val="2"/>
          <c:order val="2"/>
          <c:tx>
            <c:strRef>
              <c:f>'Titanium Dioxide'!$U$11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Dioxide'!$J$11,'Titanium Dioxide'!$J$26,'Titanium Dioxide'!$J$40,'Titanium Dioxide'!$J$54,'Titanium Dioxide'!$J$68,'Titanium Dioxide'!$J$82,'Titanium Dioxide'!$J$96)</c:f>
                <c:numCache>
                  <c:formatCode>General</c:formatCode>
                  <c:ptCount val="7"/>
                  <c:pt idx="0">
                    <c:v>21.888348366569289</c:v>
                  </c:pt>
                  <c:pt idx="1">
                    <c:v>1.2737933735573108</c:v>
                  </c:pt>
                  <c:pt idx="2">
                    <c:v>1.9456686421858145</c:v>
                  </c:pt>
                  <c:pt idx="3">
                    <c:v>1.1429163684124852</c:v>
                  </c:pt>
                  <c:pt idx="4">
                    <c:v>6.1213556387696002</c:v>
                  </c:pt>
                  <c:pt idx="5">
                    <c:v>3.1309462055778332</c:v>
                  </c:pt>
                  <c:pt idx="6">
                    <c:v>1.9049195383027073</c:v>
                  </c:pt>
                </c:numCache>
              </c:numRef>
            </c:plus>
            <c:minus>
              <c:numRef>
                <c:f>('Titanium Dioxide'!$J$11,'Titanium Dioxide'!$J$26,'Titanium Dioxide'!$J$40,'Titanium Dioxide'!$J$54,'Titanium Dioxide'!$J$68,'Titanium Dioxide'!$J$82,'Titanium Dioxide'!$J$96)</c:f>
                <c:numCache>
                  <c:formatCode>General</c:formatCode>
                  <c:ptCount val="7"/>
                  <c:pt idx="0">
                    <c:v>21.888348366569289</c:v>
                  </c:pt>
                  <c:pt idx="1">
                    <c:v>1.2737933735573108</c:v>
                  </c:pt>
                  <c:pt idx="2">
                    <c:v>1.9456686421858145</c:v>
                  </c:pt>
                  <c:pt idx="3">
                    <c:v>1.1429163684124852</c:v>
                  </c:pt>
                  <c:pt idx="4">
                    <c:v>6.1213556387696002</c:v>
                  </c:pt>
                  <c:pt idx="5">
                    <c:v>3.1309462055778332</c:v>
                  </c:pt>
                  <c:pt idx="6">
                    <c:v>1.9049195383027073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Dioxide'!$K$11,'Titanium Dioxide'!$K$26,'Titanium Dioxide'!$K$40,'Titanium Dioxide'!$K$54,'Titanium Dioxide'!$K$68,'Titanium Dioxide'!$K$82,'Titanium Dioxide'!$K$96)</c:f>
              <c:numCache>
                <c:formatCode>0.0000</c:formatCode>
                <c:ptCount val="7"/>
                <c:pt idx="0">
                  <c:v>23.816666666666666</c:v>
                </c:pt>
                <c:pt idx="1">
                  <c:v>48.853333333333332</c:v>
                </c:pt>
                <c:pt idx="2">
                  <c:v>52.283333333333339</c:v>
                </c:pt>
                <c:pt idx="3">
                  <c:v>51.023333333333341</c:v>
                </c:pt>
                <c:pt idx="4">
                  <c:v>32.506666666666661</c:v>
                </c:pt>
                <c:pt idx="5">
                  <c:v>32.79</c:v>
                </c:pt>
                <c:pt idx="6">
                  <c:v>22.933333333333334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EC-4FF7-9417-37824514F90F}"/>
            </c:ext>
          </c:extLst>
        </c:ser>
        <c:ser>
          <c:idx val="3"/>
          <c:order val="3"/>
          <c:tx>
            <c:strRef>
              <c:f>'Titanium Dioxide'!$U$8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Dioxide'!$J$8,'Titanium Dioxide'!$J$23,'Titanium Dioxide'!$J$37,'Titanium Dioxide'!$J$51,'Titanium Dioxide'!$J$65,'Titanium Dioxide'!$J$79,'Titanium Dioxide'!$J$93)</c:f>
                <c:numCache>
                  <c:formatCode>General</c:formatCode>
                  <c:ptCount val="7"/>
                  <c:pt idx="0">
                    <c:v>17.904157068453447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2.0570560798275666</c:v>
                  </c:pt>
                  <c:pt idx="5">
                    <c:v>2.2261768110538935</c:v>
                  </c:pt>
                  <c:pt idx="6">
                    <c:v>0.85589160269017184</c:v>
                  </c:pt>
                </c:numCache>
              </c:numRef>
            </c:plus>
            <c:minus>
              <c:numRef>
                <c:f>('Titanium Dioxide'!$J$8,'Titanium Dioxide'!$J$23,'Titanium Dioxide'!$J$37,'Titanium Dioxide'!$J$51,'Titanium Dioxide'!$J$65,'Titanium Dioxide'!$J$79,'Titanium Dioxide'!$J$93)</c:f>
                <c:numCache>
                  <c:formatCode>General</c:formatCode>
                  <c:ptCount val="7"/>
                  <c:pt idx="0">
                    <c:v>17.904157068453447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2.0570560798275666</c:v>
                  </c:pt>
                  <c:pt idx="5">
                    <c:v>2.2261768110538935</c:v>
                  </c:pt>
                  <c:pt idx="6">
                    <c:v>0.85589160269017184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Dioxide'!$K$8,'Titanium Dioxide'!$K$23,'Titanium Dioxide'!$K$37,'Titanium Dioxide'!$K$51,'Titanium Dioxide'!$K$65,'Titanium Dioxide'!$K$79,'Titanium Dioxide'!$K$93)</c:f>
              <c:numCache>
                <c:formatCode>0.0000</c:formatCode>
                <c:ptCount val="7"/>
                <c:pt idx="0">
                  <c:v>24.963333333333338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47.37</c:v>
                </c:pt>
                <c:pt idx="5">
                  <c:v>50.653333333333329</c:v>
                </c:pt>
                <c:pt idx="6">
                  <c:v>50.65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1EC-4FF7-9417-37824514F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89223999"/>
        <c:axId val="1689225919"/>
      </c:barChart>
      <c:catAx>
        <c:axId val="1689223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9225919"/>
        <c:crosses val="autoZero"/>
        <c:auto val="1"/>
        <c:lblAlgn val="ctr"/>
        <c:lblOffset val="100"/>
        <c:noMultiLvlLbl val="0"/>
      </c:catAx>
      <c:valAx>
        <c:axId val="1689225919"/>
        <c:scaling>
          <c:orientation val="minMax"/>
          <c:max val="1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Mass</a:t>
                </a:r>
                <a:r>
                  <a:rPr lang="en-US" sz="1400" b="1" baseline="0"/>
                  <a:t> of phases formed / g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689223999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Proportion of phases formed in percentage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'Titanium Dioxide'!$M$14:$N$14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('Titanium Dioxide'!$B$3,'Titanium Dioxide'!$B$18,'Titanium Dioxide'!$B$32,'Titanium Dioxide'!$B$46,'Titanium Dioxide'!$B$60,'Titanium Dioxide'!$B$74,'Titanium Dioxide'!$B$88)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Dioxide'!$L$14,'Titanium Dioxide'!$L$29,'Titanium Dioxide'!$L$43,'Titanium Dioxide'!$L$57,'Titanium Dioxide'!$L$71,'Titanium Dioxide'!$L$85,'Titanium Dioxide'!$L$99)</c:f>
              <c:numCache>
                <c:formatCode>0.00</c:formatCode>
                <c:ptCount val="7"/>
                <c:pt idx="0">
                  <c:v>6.3505154639175325</c:v>
                </c:pt>
                <c:pt idx="1">
                  <c:v>6.1099656357388277</c:v>
                </c:pt>
                <c:pt idx="2">
                  <c:v>3.7663230240549801</c:v>
                </c:pt>
                <c:pt idx="3">
                  <c:v>5.9896907216494766</c:v>
                </c:pt>
                <c:pt idx="4">
                  <c:v>6.123711340206194</c:v>
                </c:pt>
                <c:pt idx="5">
                  <c:v>4.1580756013745734</c:v>
                </c:pt>
                <c:pt idx="6">
                  <c:v>4.8625429553264574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87-4585-B79B-5E99044E4A41}"/>
            </c:ext>
          </c:extLst>
        </c:ser>
        <c:ser>
          <c:idx val="1"/>
          <c:order val="1"/>
          <c:tx>
            <c:strRef>
              <c:f>'Titanium Dioxide'!$U$5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Dioxide'!$L$5,'Titanium Dioxide'!$L$20,'Titanium Dioxide'!$L$34,'Titanium Dioxide'!$L$48,'Titanium Dioxide'!$L$62,'Titanium Dioxide'!$L$76,'Titanium Dioxide'!$L$90)</c:f>
              <c:numCache>
                <c:formatCode>0.00</c:formatCode>
                <c:ptCount val="7"/>
                <c:pt idx="0">
                  <c:v>43.360824742268029</c:v>
                </c:pt>
                <c:pt idx="1">
                  <c:v>43.525773195876297</c:v>
                </c:pt>
                <c:pt idx="2">
                  <c:v>42.333333333333343</c:v>
                </c:pt>
                <c:pt idx="3">
                  <c:v>41.408934707903782</c:v>
                </c:pt>
                <c:pt idx="4">
                  <c:v>11.529209621993131</c:v>
                </c:pt>
                <c:pt idx="5">
                  <c:v>9.8178694158075679</c:v>
                </c:pt>
                <c:pt idx="6">
                  <c:v>19.27835051546392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87-4585-B79B-5E99044E4A41}"/>
            </c:ext>
          </c:extLst>
        </c:ser>
        <c:ser>
          <c:idx val="2"/>
          <c:order val="2"/>
          <c:tx>
            <c:strRef>
              <c:f>'Titanium Dioxide'!$U$11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Dioxide'!$L$11,'Titanium Dioxide'!$L$26,'Titanium Dioxide'!$L$40,'Titanium Dioxide'!$L$54,'Titanium Dioxide'!$L$68,'Titanium Dioxide'!$L$82,'Titanium Dioxide'!$L$96)</c:f>
              <c:numCache>
                <c:formatCode>0.00</c:formatCode>
                <c:ptCount val="7"/>
                <c:pt idx="0">
                  <c:v>24.553264604810995</c:v>
                </c:pt>
                <c:pt idx="1">
                  <c:v>50.364261168384878</c:v>
                </c:pt>
                <c:pt idx="2">
                  <c:v>53.900343642611688</c:v>
                </c:pt>
                <c:pt idx="3">
                  <c:v>52.601374570446744</c:v>
                </c:pt>
                <c:pt idx="4">
                  <c:v>33.512027491408929</c:v>
                </c:pt>
                <c:pt idx="5">
                  <c:v>33.804123711340203</c:v>
                </c:pt>
                <c:pt idx="6">
                  <c:v>23.642611683848799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87-4585-B79B-5E99044E4A41}"/>
            </c:ext>
          </c:extLst>
        </c:ser>
        <c:ser>
          <c:idx val="3"/>
          <c:order val="3"/>
          <c:tx>
            <c:strRef>
              <c:f>'Titanium Dioxide'!$U$8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Dioxide'!$L$8,'Titanium Dioxide'!$L$23,'Titanium Dioxide'!$L$37,'Titanium Dioxide'!$L$51,'Titanium Dioxide'!$L$65,'Titanium Dioxide'!$L$79,'Titanium Dioxide'!$L$93)</c:f>
              <c:numCache>
                <c:formatCode>0.00</c:formatCode>
                <c:ptCount val="7"/>
                <c:pt idx="0">
                  <c:v>25.735395189003441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48.835051546391753</c:v>
                </c:pt>
                <c:pt idx="5">
                  <c:v>52.219931271477662</c:v>
                </c:pt>
                <c:pt idx="6">
                  <c:v>52.216494845360828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87-4585-B79B-5E99044E4A4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57487520"/>
        <c:axId val="857478880"/>
      </c:barChart>
      <c:catAx>
        <c:axId val="857487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478880"/>
        <c:crosses val="autoZero"/>
        <c:auto val="1"/>
        <c:lblAlgn val="ctr"/>
        <c:lblOffset val="100"/>
        <c:noMultiLvlLbl val="0"/>
      </c:catAx>
      <c:valAx>
        <c:axId val="85747888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Proportion</a:t>
                </a:r>
                <a:r>
                  <a:rPr lang="en-US" sz="1400" b="1" baseline="0"/>
                  <a:t> of phases formed / %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48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Mass of samples recovered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4.5191941766355118E-2"/>
          <c:y val="7.0196351523755127E-2"/>
          <c:w val="0.94820739816763833"/>
          <c:h val="0.8276695314396553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'Titanium Dioxide'!$U$14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Dioxide'!$R$14,'Titanium Dioxide'!$R$29,'Titanium Dioxide'!$R$43,'Titanium Dioxide'!$R$57,'Titanium Dioxide'!$R$71,'Titanium Dioxide'!$R$85,'Titanium Dioxide'!$R$99)</c:f>
                <c:numCache>
                  <c:formatCode>General</c:formatCode>
                  <c:ptCount val="7"/>
                  <c:pt idx="0">
                    <c:v>1.2406568917153617E-2</c:v>
                  </c:pt>
                  <c:pt idx="1">
                    <c:v>5.3344443287267488E-3</c:v>
                  </c:pt>
                  <c:pt idx="2">
                    <c:v>1.4113613076533452E-2</c:v>
                  </c:pt>
                  <c:pt idx="3">
                    <c:v>2.4445494926925652E-2</c:v>
                  </c:pt>
                  <c:pt idx="4">
                    <c:v>1.9233612553335007E-2</c:v>
                  </c:pt>
                  <c:pt idx="5">
                    <c:v>5.3344443287343286E-3</c:v>
                  </c:pt>
                  <c:pt idx="6">
                    <c:v>1.4113613076537029E-2</c:v>
                  </c:pt>
                </c:numCache>
              </c:numRef>
            </c:plus>
            <c:minus>
              <c:numRef>
                <c:f>('Titanium Dioxide'!$R$14,'Titanium Dioxide'!$R$29,'Titanium Dioxide'!$R$43,'Titanium Dioxide'!$R$57,'Titanium Dioxide'!$R$71,'Titanium Dioxide'!$R$85,'Titanium Dioxide'!$R$99)</c:f>
                <c:numCache>
                  <c:formatCode>General</c:formatCode>
                  <c:ptCount val="7"/>
                  <c:pt idx="0">
                    <c:v>1.2406568917153617E-2</c:v>
                  </c:pt>
                  <c:pt idx="1">
                    <c:v>5.3344443287267488E-3</c:v>
                  </c:pt>
                  <c:pt idx="2">
                    <c:v>1.4113613076533452E-2</c:v>
                  </c:pt>
                  <c:pt idx="3">
                    <c:v>2.4445494926925652E-2</c:v>
                  </c:pt>
                  <c:pt idx="4">
                    <c:v>1.9233612553335007E-2</c:v>
                  </c:pt>
                  <c:pt idx="5">
                    <c:v>5.3344443287343286E-3</c:v>
                  </c:pt>
                  <c:pt idx="6">
                    <c:v>1.4113613076537029E-2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('Titanium Dioxide'!$B$3,'Titanium Dioxide'!$B$18,'Titanium Dioxide'!$B$32,'Titanium Dioxide'!$B$46,'Titanium Dioxide'!$B$60,'Titanium Dioxide'!$B$74,'Titanium Dioxide'!$B$88)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Dioxide'!$S$14,'Titanium Dioxide'!$S$29,'Titanium Dioxide'!$S$43,'Titanium Dioxide'!$S$57,'Titanium Dioxide'!$S$71,'Titanium Dioxide'!$S$85,'Titanium Dioxide'!$S$99)</c:f>
              <c:numCache>
                <c:formatCode>0.0000</c:formatCode>
                <c:ptCount val="7"/>
                <c:pt idx="0">
                  <c:v>1.9666666666656361E-3</c:v>
                </c:pt>
                <c:pt idx="1">
                  <c:v>4.3333333333331815E-2</c:v>
                </c:pt>
                <c:pt idx="2">
                  <c:v>3.3333333333329072E-2</c:v>
                </c:pt>
                <c:pt idx="3">
                  <c:v>5.0000000000001897E-2</c:v>
                </c:pt>
                <c:pt idx="4">
                  <c:v>3.3333333333329072E-2</c:v>
                </c:pt>
                <c:pt idx="5">
                  <c:v>4.3333333333329449E-2</c:v>
                </c:pt>
                <c:pt idx="6">
                  <c:v>2.6666666666670835E-2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D1-48A3-B097-F694F839FBAC}"/>
            </c:ext>
          </c:extLst>
        </c:ser>
        <c:ser>
          <c:idx val="1"/>
          <c:order val="1"/>
          <c:tx>
            <c:strRef>
              <c:f>'Titanium Dioxide'!$U$5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Dioxide'!$R$5,'Titanium Dioxide'!$R$20,'Titanium Dioxide'!$R$34,'Titanium Dioxide'!$R$48,'Titanium Dioxide'!$R$62,'Titanium Dioxide'!$R$76,'Titanium Dioxide'!$R$90)</c:f>
                <c:numCache>
                  <c:formatCode>General</c:formatCode>
                  <c:ptCount val="7"/>
                  <c:pt idx="0">
                    <c:v>3.543693490632864E-2</c:v>
                  </c:pt>
                  <c:pt idx="1">
                    <c:v>5.33444432873054E-3</c:v>
                  </c:pt>
                  <c:pt idx="2">
                    <c:v>5.3344443287267488E-3</c:v>
                  </c:pt>
                  <c:pt idx="3">
                    <c:v>2.4445494926921899E-2</c:v>
                  </c:pt>
                  <c:pt idx="4">
                    <c:v>9.2395286075023821E-3</c:v>
                  </c:pt>
                  <c:pt idx="5">
                    <c:v>1.4113613076532036E-2</c:v>
                  </c:pt>
                  <c:pt idx="6">
                    <c:v>4.1663342089586719E-2</c:v>
                  </c:pt>
                </c:numCache>
              </c:numRef>
            </c:plus>
            <c:minus>
              <c:numRef>
                <c:f>('Titanium Dioxide'!$R$5,'Titanium Dioxide'!$R$20,'Titanium Dioxide'!$R$34,'Titanium Dioxide'!$R$48,'Titanium Dioxide'!$R$62,'Titanium Dioxide'!$R$76,'Titanium Dioxide'!$R$90)</c:f>
                <c:numCache>
                  <c:formatCode>General</c:formatCode>
                  <c:ptCount val="7"/>
                  <c:pt idx="0">
                    <c:v>3.543693490632864E-2</c:v>
                  </c:pt>
                  <c:pt idx="1">
                    <c:v>5.33444432873054E-3</c:v>
                  </c:pt>
                  <c:pt idx="2">
                    <c:v>5.3344443287267488E-3</c:v>
                  </c:pt>
                  <c:pt idx="3">
                    <c:v>2.4445494926921899E-2</c:v>
                  </c:pt>
                  <c:pt idx="4">
                    <c:v>9.2395286075023821E-3</c:v>
                  </c:pt>
                  <c:pt idx="5">
                    <c:v>1.4113613076532036E-2</c:v>
                  </c:pt>
                  <c:pt idx="6">
                    <c:v>4.1663342089586719E-2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Dioxide'!$S$5,'Titanium Dioxide'!$S$20,'Titanium Dioxide'!$S$34,'Titanium Dioxide'!$S$48,'Titanium Dioxide'!$S$62,'Titanium Dioxide'!$S$76,'Titanium Dioxide'!$S$90)</c:f>
              <c:numCache>
                <c:formatCode>0.0000</c:formatCode>
                <c:ptCount val="7"/>
                <c:pt idx="0">
                  <c:v>0.20200000000000054</c:v>
                </c:pt>
                <c:pt idx="1">
                  <c:v>6.666666666666525E-2</c:v>
                </c:pt>
                <c:pt idx="2">
                  <c:v>9.3333333333336085E-2</c:v>
                </c:pt>
                <c:pt idx="3">
                  <c:v>0.11999999999999982</c:v>
                </c:pt>
                <c:pt idx="4">
                  <c:v>9.0000000000003411E-2</c:v>
                </c:pt>
                <c:pt idx="5">
                  <c:v>8.3333333333338075E-2</c:v>
                </c:pt>
                <c:pt idx="6">
                  <c:v>0.10666666666666676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D1-48A3-B097-F694F839FBAC}"/>
            </c:ext>
          </c:extLst>
        </c:ser>
        <c:ser>
          <c:idx val="2"/>
          <c:order val="2"/>
          <c:tx>
            <c:strRef>
              <c:f>'Titanium Dioxide'!$U$11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Dioxide'!$R$11,'Titanium Dioxide'!$R$26,'Titanium Dioxide'!$R$40,'Titanium Dioxide'!$R$54,'Titanium Dioxide'!$R$68,'Titanium Dioxide'!$R$82,'Titanium Dioxide'!$R$96)</c:f>
                <c:numCache>
                  <c:formatCode>General</c:formatCode>
                  <c:ptCount val="7"/>
                  <c:pt idx="0">
                    <c:v>3.529173385117354E-2</c:v>
                  </c:pt>
                  <c:pt idx="1">
                    <c:v>9.2395286075056659E-3</c:v>
                  </c:pt>
                  <c:pt idx="2">
                    <c:v>1.9233612553336166E-2</c:v>
                  </c:pt>
                  <c:pt idx="3">
                    <c:v>2.4445494926924424E-2</c:v>
                  </c:pt>
                  <c:pt idx="4">
                    <c:v>1.0668888657461078E-2</c:v>
                  </c:pt>
                  <c:pt idx="5">
                    <c:v>7.5807014471496712E-15</c:v>
                  </c:pt>
                  <c:pt idx="6">
                    <c:v>1.4113613076539893E-2</c:v>
                  </c:pt>
                </c:numCache>
              </c:numRef>
            </c:plus>
            <c:minus>
              <c:numRef>
                <c:f>('Titanium Dioxide'!$R$11,'Titanium Dioxide'!$R$26,'Titanium Dioxide'!$R$40,'Titanium Dioxide'!$R$54,'Titanium Dioxide'!$R$68,'Titanium Dioxide'!$R$82,'Titanium Dioxide'!$R$96)</c:f>
                <c:numCache>
                  <c:formatCode>General</c:formatCode>
                  <c:ptCount val="7"/>
                  <c:pt idx="0">
                    <c:v>3.529173385117354E-2</c:v>
                  </c:pt>
                  <c:pt idx="1">
                    <c:v>9.2395286075056659E-3</c:v>
                  </c:pt>
                  <c:pt idx="2">
                    <c:v>1.9233612553336166E-2</c:v>
                  </c:pt>
                  <c:pt idx="3">
                    <c:v>2.4445494926924424E-2</c:v>
                  </c:pt>
                  <c:pt idx="4">
                    <c:v>1.0668888657461078E-2</c:v>
                  </c:pt>
                  <c:pt idx="5">
                    <c:v>7.5807014471496712E-15</c:v>
                  </c:pt>
                  <c:pt idx="6">
                    <c:v>1.4113613076539893E-2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Dioxide'!$S$11,'Titanium Dioxide'!$S$26,'Titanium Dioxide'!$S$40,'Titanium Dioxide'!$S$54,'Titanium Dioxide'!$S$68,'Titanium Dioxide'!$S$82,'Titanium Dioxide'!$S$96)</c:f>
              <c:numCache>
                <c:formatCode>0.0000</c:formatCode>
                <c:ptCount val="7"/>
                <c:pt idx="0">
                  <c:v>4.1700000000001104E-2</c:v>
                </c:pt>
                <c:pt idx="1">
                  <c:v>0.14000000000000293</c:v>
                </c:pt>
                <c:pt idx="2">
                  <c:v>0.12333333333333485</c:v>
                </c:pt>
                <c:pt idx="3">
                  <c:v>7.9999999999998295E-2</c:v>
                </c:pt>
                <c:pt idx="4">
                  <c:v>2.3333333333331058E-2</c:v>
                </c:pt>
                <c:pt idx="5">
                  <c:v>2.0000000000000757E-2</c:v>
                </c:pt>
                <c:pt idx="6">
                  <c:v>2.3333333333331058E-2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D1-48A3-B097-F694F839FBAC}"/>
            </c:ext>
          </c:extLst>
        </c:ser>
        <c:ser>
          <c:idx val="3"/>
          <c:order val="3"/>
          <c:tx>
            <c:strRef>
              <c:f>'Titanium Dioxide'!$U$8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('Titanium Dioxide'!$R$8,'Titanium Dioxide'!$R$23,'Titanium Dioxide'!$R$37,'Titanium Dioxide'!$R$51,'Titanium Dioxide'!$R$65,'Titanium Dioxide'!$R$79,'Titanium Dioxide'!$R$93)</c:f>
                <c:numCache>
                  <c:formatCode>General</c:formatCode>
                  <c:ptCount val="7"/>
                  <c:pt idx="0">
                    <c:v>6.9347776273451537E-3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3.7341110301096686E-2</c:v>
                  </c:pt>
                  <c:pt idx="5">
                    <c:v>1.9233612553336013E-2</c:v>
                  </c:pt>
                  <c:pt idx="6">
                    <c:v>4.1663342089590161E-2</c:v>
                  </c:pt>
                </c:numCache>
              </c:numRef>
            </c:plus>
            <c:minus>
              <c:numRef>
                <c:f>('Titanium Dioxide'!$R$8,'Titanium Dioxide'!$R$23,'Titanium Dioxide'!$R$37,'Titanium Dioxide'!$R$51,'Titanium Dioxide'!$R$65,'Titanium Dioxide'!$R$79,'Titanium Dioxide'!$R$93)</c:f>
                <c:numCache>
                  <c:formatCode>General</c:formatCode>
                  <c:ptCount val="7"/>
                  <c:pt idx="0">
                    <c:v>6.9347776273451537E-3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3.7341110301096686E-2</c:v>
                  </c:pt>
                  <c:pt idx="5">
                    <c:v>1.9233612553336013E-2</c:v>
                  </c:pt>
                  <c:pt idx="6">
                    <c:v>4.1663342089590161E-2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Dioxide'!$S$8,'Titanium Dioxide'!$S$23,'Titanium Dioxide'!$S$37,'Titanium Dioxide'!$S$51,'Titanium Dioxide'!$S$65,'Titanium Dioxide'!$S$79,'Titanium Dioxide'!$S$93)</c:f>
              <c:numCache>
                <c:formatCode>0.0000</c:formatCode>
                <c:ptCount val="7"/>
                <c:pt idx="0">
                  <c:v>4.3333333333327078E-3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0.10333333333333646</c:v>
                </c:pt>
                <c:pt idx="5">
                  <c:v>0.10333333333333172</c:v>
                </c:pt>
                <c:pt idx="6">
                  <c:v>9.3333333333331339E-2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BD1-48A3-B097-F694F839FB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57488960"/>
        <c:axId val="857496160"/>
      </c:barChart>
      <c:catAx>
        <c:axId val="8574889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496160"/>
        <c:crosses val="autoZero"/>
        <c:auto val="1"/>
        <c:lblAlgn val="ctr"/>
        <c:lblOffset val="100"/>
        <c:noMultiLvlLbl val="0"/>
      </c:catAx>
      <c:valAx>
        <c:axId val="85749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Mass</a:t>
                </a:r>
                <a:r>
                  <a:rPr lang="en-US" sz="1400" b="1" baseline="0"/>
                  <a:t> of samples recovered / g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488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 baseline="0"/>
              <a:t>Percentage mass of samples recovered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'Titanium Dioxide'!$U$14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('Titanium Dioxide'!$B$3,'Titanium Dioxide'!$B$18,'Titanium Dioxide'!$B$32,'Titanium Dioxide'!$B$46,'Titanium Dioxide'!$B$60,'Titanium Dioxide'!$B$74,'Titanium Dioxide'!$B$88)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Dioxide'!$T$14,'Titanium Dioxide'!$T$29,'Titanium Dioxide'!$T$43,'Titanium Dioxide'!$T$57,'Titanium Dioxide'!$T$71,'Titanium Dioxide'!$T$85,'Titanium Dioxide'!$T$99)</c:f>
              <c:numCache>
                <c:formatCode>0.00</c:formatCode>
                <c:ptCount val="7"/>
                <c:pt idx="0">
                  <c:v>0.7866666666662544</c:v>
                </c:pt>
                <c:pt idx="1">
                  <c:v>17.333333333332725</c:v>
                </c:pt>
                <c:pt idx="2">
                  <c:v>13.333333333331629</c:v>
                </c:pt>
                <c:pt idx="3">
                  <c:v>20.00000000000076</c:v>
                </c:pt>
                <c:pt idx="4">
                  <c:v>13.333333333331629</c:v>
                </c:pt>
                <c:pt idx="5">
                  <c:v>17.33333333333178</c:v>
                </c:pt>
                <c:pt idx="6">
                  <c:v>10.666666666668334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5B-4532-A6B7-AA0AF23B464A}"/>
            </c:ext>
          </c:extLst>
        </c:ser>
        <c:ser>
          <c:idx val="1"/>
          <c:order val="1"/>
          <c:tx>
            <c:strRef>
              <c:f>'Titanium Dioxide'!$U$5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Dioxide'!$T$5,'Titanium Dioxide'!$T$20,'Titanium Dioxide'!$T$34,'Titanium Dioxide'!$T$48,'Titanium Dioxide'!$T$62,'Titanium Dioxide'!$T$76,'Titanium Dioxide'!$T$90)</c:f>
              <c:numCache>
                <c:formatCode>0.00</c:formatCode>
                <c:ptCount val="7"/>
                <c:pt idx="0">
                  <c:v>80.80000000000021</c:v>
                </c:pt>
                <c:pt idx="1">
                  <c:v>26.666666666666099</c:v>
                </c:pt>
                <c:pt idx="2">
                  <c:v>37.333333333334437</c:v>
                </c:pt>
                <c:pt idx="3">
                  <c:v>47.999999999999929</c:v>
                </c:pt>
                <c:pt idx="4">
                  <c:v>36.000000000001364</c:v>
                </c:pt>
                <c:pt idx="5">
                  <c:v>33.333333333335233</c:v>
                </c:pt>
                <c:pt idx="6">
                  <c:v>42.6666666666667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5B-4532-A6B7-AA0AF23B464A}"/>
            </c:ext>
          </c:extLst>
        </c:ser>
        <c:ser>
          <c:idx val="2"/>
          <c:order val="2"/>
          <c:tx>
            <c:strRef>
              <c:f>'Titanium Dioxide'!$U$11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Dioxide'!$T$11,'Titanium Dioxide'!$T$26,'Titanium Dioxide'!$T$40,'Titanium Dioxide'!$T$54,'Titanium Dioxide'!$T$68,'Titanium Dioxide'!$T$82,'Titanium Dioxide'!$T$96)</c:f>
              <c:numCache>
                <c:formatCode>0.00</c:formatCode>
                <c:ptCount val="7"/>
                <c:pt idx="0">
                  <c:v>16.68000000000044</c:v>
                </c:pt>
                <c:pt idx="1">
                  <c:v>56.000000000001172</c:v>
                </c:pt>
                <c:pt idx="2">
                  <c:v>49.33333333333394</c:v>
                </c:pt>
                <c:pt idx="3">
                  <c:v>31.999999999999318</c:v>
                </c:pt>
                <c:pt idx="4">
                  <c:v>9.3333333333324227</c:v>
                </c:pt>
                <c:pt idx="5">
                  <c:v>8.000000000000302</c:v>
                </c:pt>
                <c:pt idx="6">
                  <c:v>9.3333333333324227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5B-4532-A6B7-AA0AF23B464A}"/>
            </c:ext>
          </c:extLst>
        </c:ser>
        <c:ser>
          <c:idx val="3"/>
          <c:order val="3"/>
          <c:tx>
            <c:strRef>
              <c:f>'Titanium Dioxide'!$U$8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('Titanium Dioxide'!$T$8,'Titanium Dioxide'!$T$23,'Titanium Dioxide'!$T$37,'Titanium Dioxide'!$T$51,'Titanium Dioxide'!$T$65,'Titanium Dioxide'!$T$79,'Titanium Dioxide'!$T$93)</c:f>
              <c:numCache>
                <c:formatCode>0.00</c:formatCode>
                <c:ptCount val="7"/>
                <c:pt idx="0">
                  <c:v>1.7333333333330831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41.333333333334579</c:v>
                </c:pt>
                <c:pt idx="5">
                  <c:v>41.333333333332689</c:v>
                </c:pt>
                <c:pt idx="6">
                  <c:v>37.333333333332533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5B-4532-A6B7-AA0AF23B464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57502400"/>
        <c:axId val="857488000"/>
      </c:barChart>
      <c:catAx>
        <c:axId val="8575024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Samples</a:t>
                </a:r>
              </a:p>
            </c:rich>
          </c:tx>
          <c:layout>
            <c:manualLayout>
              <c:xMode val="edge"/>
              <c:yMode val="edge"/>
              <c:x val="0.49960352800012769"/>
              <c:y val="0.914845950199444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488000"/>
        <c:crosses val="autoZero"/>
        <c:auto val="1"/>
        <c:lblAlgn val="ctr"/>
        <c:lblOffset val="100"/>
        <c:noMultiLvlLbl val="0"/>
      </c:catAx>
      <c:valAx>
        <c:axId val="85748800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/>
                  <a:t>Percentage</a:t>
                </a:r>
                <a:r>
                  <a:rPr lang="en-US" sz="1400" b="1" baseline="0"/>
                  <a:t> mass of samples recovered / %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857502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4027047614073114"/>
          <c:y val="0.94308920252347139"/>
          <c:w val="0.14993623309524121"/>
          <c:h val="3.3259653709388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Phases</a:t>
            </a:r>
            <a:r>
              <a:rPr lang="de-DE" b="1" baseline="0"/>
              <a:t> formed after APSE - Titanium Dioxide</a:t>
            </a:r>
            <a:endParaRPr lang="de-D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'Titanium Dioxide(percentage)'!$M$28:$N$28</c:f>
              <c:strCache>
                <c:ptCount val="1"/>
                <c:pt idx="0">
                  <c:v>Lost Phase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Dioxide(percentage)'!$K$13,'Titanium Dioxide(percentage)'!$K$28,'Titanium Dioxide(percentage)'!$K$43,'Titanium Dioxide(percentage)'!$K$58,'Titanium Dioxide(percentage)'!$K$73,'Titanium Dioxide(percentage)'!$K$88,'Titanium Dioxide(percentage)'!$K$103)</c:f>
                <c:numCache>
                  <c:formatCode>General</c:formatCode>
                  <c:ptCount val="7"/>
                  <c:pt idx="0">
                    <c:v>2.7918842717334575</c:v>
                  </c:pt>
                  <c:pt idx="1">
                    <c:v>1.7364609930736301</c:v>
                  </c:pt>
                  <c:pt idx="2">
                    <c:v>2.5814114182041727</c:v>
                  </c:pt>
                  <c:pt idx="3">
                    <c:v>0.54227251859004955</c:v>
                  </c:pt>
                  <c:pt idx="4">
                    <c:v>2.6438978579691943</c:v>
                  </c:pt>
                  <c:pt idx="5">
                    <c:v>2.2894267774266313</c:v>
                  </c:pt>
                  <c:pt idx="6">
                    <c:v>0.25777006514779521</c:v>
                  </c:pt>
                </c:numCache>
              </c:numRef>
            </c:plus>
            <c:minus>
              <c:numRef>
                <c:f>('Titanium Dioxide(percentage)'!$K$13,'Titanium Dioxide(percentage)'!$K$28,'Titanium Dioxide(percentage)'!$K$43,'Titanium Dioxide(percentage)'!$K$58,'Titanium Dioxide(percentage)'!$K$73,'Titanium Dioxide(percentage)'!$K$88,'Titanium Dioxide(percentage)'!$K$103)</c:f>
                <c:numCache>
                  <c:formatCode>General</c:formatCode>
                  <c:ptCount val="7"/>
                  <c:pt idx="0">
                    <c:v>2.7918842717334575</c:v>
                  </c:pt>
                  <c:pt idx="1">
                    <c:v>1.7364609930736301</c:v>
                  </c:pt>
                  <c:pt idx="2">
                    <c:v>2.5814114182041727</c:v>
                  </c:pt>
                  <c:pt idx="3">
                    <c:v>0.54227251859004955</c:v>
                  </c:pt>
                  <c:pt idx="4">
                    <c:v>2.6438978579691943</c:v>
                  </c:pt>
                  <c:pt idx="5">
                    <c:v>2.2894267774266313</c:v>
                  </c:pt>
                  <c:pt idx="6">
                    <c:v>0.25777006514779521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('Titanium Dioxide(percentage)'!$B$2,'Titanium Dioxide(percentage)'!$B$17,'Titanium Dioxide(percentage)'!$B$32,'Titanium Dioxide(percentage)'!$B$47,'Titanium Dioxide(percentage)'!$B$62,'Titanium Dioxide(percentage)'!$B$77,'Titanium Dioxide(percentage)'!$B$92)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Dioxide(percentage)'!$L$13,'Titanium Dioxide(percentage)'!$L$28,'Titanium Dioxide(percentage)'!$L$43,'Titanium Dioxide(percentage)'!$L$58,'Titanium Dioxide(percentage)'!$L$73,'Titanium Dioxide(percentage)'!$L$88,'Titanium Dioxide(percentage)'!$L$103)</c:f>
              <c:numCache>
                <c:formatCode>#,##0.00\ _€</c:formatCode>
                <c:ptCount val="7"/>
                <c:pt idx="0">
                  <c:v>6.3505154639175316</c:v>
                </c:pt>
                <c:pt idx="1">
                  <c:v>6.1099656357388277</c:v>
                </c:pt>
                <c:pt idx="2">
                  <c:v>3.7663230240549801</c:v>
                </c:pt>
                <c:pt idx="3">
                  <c:v>5.9896907216494775</c:v>
                </c:pt>
                <c:pt idx="4">
                  <c:v>6.1237113402061931</c:v>
                </c:pt>
                <c:pt idx="5">
                  <c:v>4.1580756013745734</c:v>
                </c:pt>
                <c:pt idx="6">
                  <c:v>4.8625429553264574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33-42B8-9212-864B15B0D756}"/>
            </c:ext>
          </c:extLst>
        </c:ser>
        <c:ser>
          <c:idx val="1"/>
          <c:order val="1"/>
          <c:tx>
            <c:strRef>
              <c:f>'Titanium Dioxide(percentage)'!$V$19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Dioxide(percentage)'!$K$4,'Titanium Dioxide(percentage)'!$K$19,'Titanium Dioxide(percentage)'!$K$34,'Titanium Dioxide(percentage)'!$K$49,'Titanium Dioxide(percentage)'!$K$64,'Titanium Dioxide(percentage)'!$K$79,'Titanium Dioxide(percentage)'!$K$94)</c:f>
                <c:numCache>
                  <c:formatCode>General</c:formatCode>
                  <c:ptCount val="7"/>
                  <c:pt idx="0">
                    <c:v>7.0842846895084257</c:v>
                  </c:pt>
                  <c:pt idx="1">
                    <c:v>1.296384242518426</c:v>
                  </c:pt>
                  <c:pt idx="2">
                    <c:v>3.061951446287777</c:v>
                  </c:pt>
                  <c:pt idx="3">
                    <c:v>1.6728295574405634</c:v>
                  </c:pt>
                  <c:pt idx="4">
                    <c:v>6.8565551117838277</c:v>
                  </c:pt>
                  <c:pt idx="5">
                    <c:v>3.0037496503783663</c:v>
                  </c:pt>
                  <c:pt idx="6">
                    <c:v>1.5229441963010177</c:v>
                  </c:pt>
                </c:numCache>
              </c:numRef>
            </c:plus>
            <c:minus>
              <c:numRef>
                <c:f>('Titanium Dioxide(percentage)'!$K$4,'Titanium Dioxide(percentage)'!$K$19,'Titanium Dioxide(percentage)'!$K$34,'Titanium Dioxide(percentage)'!$K$49,'Titanium Dioxide(percentage)'!$K$64,'Titanium Dioxide(percentage)'!$K$79,'Titanium Dioxide(percentage)'!$K$94)</c:f>
                <c:numCache>
                  <c:formatCode>General</c:formatCode>
                  <c:ptCount val="7"/>
                  <c:pt idx="0">
                    <c:v>7.0842846895084257</c:v>
                  </c:pt>
                  <c:pt idx="1">
                    <c:v>1.296384242518426</c:v>
                  </c:pt>
                  <c:pt idx="2">
                    <c:v>3.061951446287777</c:v>
                  </c:pt>
                  <c:pt idx="3">
                    <c:v>1.6728295574405634</c:v>
                  </c:pt>
                  <c:pt idx="4">
                    <c:v>6.8565551117838277</c:v>
                  </c:pt>
                  <c:pt idx="5">
                    <c:v>3.0037496503783663</c:v>
                  </c:pt>
                  <c:pt idx="6">
                    <c:v>1.5229441963010177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Dioxide(percentage)'!$L$4,'Titanium Dioxide(percentage)'!$L$19,'Titanium Dioxide(percentage)'!$L$34,'Titanium Dioxide(percentage)'!$L$49,'Titanium Dioxide(percentage)'!$L$64,'Titanium Dioxide(percentage)'!$L$79,'Titanium Dioxide(percentage)'!$L$94)</c:f>
              <c:numCache>
                <c:formatCode>#,##0.00\ _€</c:formatCode>
                <c:ptCount val="7"/>
                <c:pt idx="0">
                  <c:v>43.360824742268029</c:v>
                </c:pt>
                <c:pt idx="1">
                  <c:v>43.52577319587629</c:v>
                </c:pt>
                <c:pt idx="2">
                  <c:v>42.333333333333336</c:v>
                </c:pt>
                <c:pt idx="3">
                  <c:v>41.408934707903775</c:v>
                </c:pt>
                <c:pt idx="4">
                  <c:v>11.529209621993132</c:v>
                </c:pt>
                <c:pt idx="5">
                  <c:v>9.8178694158075661</c:v>
                </c:pt>
                <c:pt idx="6">
                  <c:v>19.278350515463924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133-42B8-9212-864B15B0D756}"/>
            </c:ext>
          </c:extLst>
        </c:ser>
        <c:ser>
          <c:idx val="2"/>
          <c:order val="2"/>
          <c:tx>
            <c:strRef>
              <c:f>'Titanium Dioxide(percentage)'!$V$25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Dioxide(percentage)'!$K$10,'Titanium Dioxide(percentage)'!$K$25,'Titanium Dioxide(percentage)'!$K$40,'Titanium Dioxide(percentage)'!$K$55,'Titanium Dioxide(percentage)'!$K$70,'Titanium Dioxide(percentage)'!$K$85,'Titanium Dioxide(percentage)'!$K$100)</c:f>
                <c:numCache>
                  <c:formatCode>General</c:formatCode>
                  <c:ptCount val="7"/>
                  <c:pt idx="0">
                    <c:v>0.27998512023380939</c:v>
                  </c:pt>
                  <c:pt idx="1">
                    <c:v>1.3131890449044417</c:v>
                  </c:pt>
                  <c:pt idx="2">
                    <c:v>2.005843961016299</c:v>
                  </c:pt>
                  <c:pt idx="3">
                    <c:v>1.178264297332462</c:v>
                  </c:pt>
                  <c:pt idx="4">
                    <c:v>6.3106759162573063</c:v>
                  </c:pt>
                  <c:pt idx="5">
                    <c:v>3.2277795933792097</c:v>
                  </c:pt>
                  <c:pt idx="6">
                    <c:v>1.9638345755698001</c:v>
                  </c:pt>
                </c:numCache>
              </c:numRef>
            </c:plus>
            <c:minus>
              <c:numRef>
                <c:f>('Titanium Dioxide(percentage)'!$K$10,'Titanium Dioxide(percentage)'!$K$25,'Titanium Dioxide(percentage)'!$K$40,'Titanium Dioxide(percentage)'!$K$55,'Titanium Dioxide(percentage)'!$K$70,'Titanium Dioxide(percentage)'!$K$85,'Titanium Dioxide(percentage)'!$K$100)</c:f>
                <c:numCache>
                  <c:formatCode>General</c:formatCode>
                  <c:ptCount val="7"/>
                  <c:pt idx="0">
                    <c:v>0.27998512023380939</c:v>
                  </c:pt>
                  <c:pt idx="1">
                    <c:v>1.3131890449044417</c:v>
                  </c:pt>
                  <c:pt idx="2">
                    <c:v>2.005843961016299</c:v>
                  </c:pt>
                  <c:pt idx="3">
                    <c:v>1.178264297332462</c:v>
                  </c:pt>
                  <c:pt idx="4">
                    <c:v>6.3106759162573063</c:v>
                  </c:pt>
                  <c:pt idx="5">
                    <c:v>3.2277795933792097</c:v>
                  </c:pt>
                  <c:pt idx="6">
                    <c:v>1.9638345755698001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Dioxide(percentage)'!$L$10,'Titanium Dioxide(percentage)'!$L$25,'Titanium Dioxide(percentage)'!$L$40,'Titanium Dioxide(percentage)'!$L$55,'Titanium Dioxide(percentage)'!$L$70,'Titanium Dioxide(percentage)'!$L$85,'Titanium Dioxide(percentage)'!$L$100)</c:f>
              <c:numCache>
                <c:formatCode>#,##0.00\ _€</c:formatCode>
                <c:ptCount val="7"/>
                <c:pt idx="0">
                  <c:v>10.453608247422681</c:v>
                </c:pt>
                <c:pt idx="1">
                  <c:v>50.364261168384893</c:v>
                </c:pt>
                <c:pt idx="2">
                  <c:v>53.900343642611688</c:v>
                </c:pt>
                <c:pt idx="3">
                  <c:v>52.601374570446751</c:v>
                </c:pt>
                <c:pt idx="4">
                  <c:v>33.512027491408929</c:v>
                </c:pt>
                <c:pt idx="5">
                  <c:v>33.804123711340203</c:v>
                </c:pt>
                <c:pt idx="6">
                  <c:v>23.642611683848799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133-42B8-9212-864B15B0D756}"/>
            </c:ext>
          </c:extLst>
        </c:ser>
        <c:ser>
          <c:idx val="3"/>
          <c:order val="3"/>
          <c:tx>
            <c:strRef>
              <c:f>'Titanium Dioxide(percentage)'!$V$22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Dioxide(percentage)'!$K$7,'Titanium Dioxide(percentage)'!$K$22,'Titanium Dioxide(percentage)'!$K$37,'Titanium Dioxide(percentage)'!$K$52,'Titanium Dioxide(percentage)'!$K$67,'Titanium Dioxide(percentage)'!$K$82,'Titanium Dioxide(percentage)'!$K$97)</c:f>
                <c:numCache>
                  <c:formatCode>General</c:formatCode>
                  <c:ptCount val="7"/>
                  <c:pt idx="0">
                    <c:v>4.9464037907973841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2.1206763709562515</c:v>
                  </c:pt>
                  <c:pt idx="5">
                    <c:v>2.2950276402617518</c:v>
                  </c:pt>
                  <c:pt idx="6">
                    <c:v>0.88236247700018144</c:v>
                  </c:pt>
                </c:numCache>
              </c:numRef>
            </c:plus>
            <c:minus>
              <c:numRef>
                <c:f>('Titanium Dioxide(percentage)'!$K$7,'Titanium Dioxide(percentage)'!$K$22,'Titanium Dioxide(percentage)'!$K$37,'Titanium Dioxide(percentage)'!$K$52,'Titanium Dioxide(percentage)'!$K$67,'Titanium Dioxide(percentage)'!$K$82,'Titanium Dioxide(percentage)'!$K$97)</c:f>
                <c:numCache>
                  <c:formatCode>General</c:formatCode>
                  <c:ptCount val="7"/>
                  <c:pt idx="0">
                    <c:v>4.9464037907973841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2.1206763709562515</c:v>
                  </c:pt>
                  <c:pt idx="5">
                    <c:v>2.2950276402617518</c:v>
                  </c:pt>
                  <c:pt idx="6">
                    <c:v>0.88236247700018144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Dioxide(percentage)'!$L$7,'Titanium Dioxide(percentage)'!$L$22,'Titanium Dioxide(percentage)'!$L$37,'Titanium Dioxide(percentage)'!$L$52,'Titanium Dioxide(percentage)'!$L$67,'Titanium Dioxide(percentage)'!$L$82,'Titanium Dioxide(percentage)'!$L$97)</c:f>
              <c:numCache>
                <c:formatCode>#,##0.00\ _€</c:formatCode>
                <c:ptCount val="7"/>
                <c:pt idx="0">
                  <c:v>36.989690721649488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48.835051546391753</c:v>
                </c:pt>
                <c:pt idx="5">
                  <c:v>52.219931271477662</c:v>
                </c:pt>
                <c:pt idx="6">
                  <c:v>52.21649484536082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33-42B8-9212-864B15B0D75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701868232"/>
        <c:axId val="701864952"/>
      </c:barChart>
      <c:catAx>
        <c:axId val="7018682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701864952"/>
        <c:crosses val="autoZero"/>
        <c:auto val="1"/>
        <c:lblAlgn val="ctr"/>
        <c:lblOffset val="100"/>
        <c:noMultiLvlLbl val="0"/>
      </c:catAx>
      <c:valAx>
        <c:axId val="701864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Mass</a:t>
                </a:r>
                <a:r>
                  <a:rPr lang="de-DE" sz="1400" b="1" baseline="0"/>
                  <a:t> of phases formed in Percentage / wt%</a:t>
                </a:r>
                <a:endParaRPr lang="de-DE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701868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b="1"/>
              <a:t>Mass</a:t>
            </a:r>
            <a:r>
              <a:rPr lang="de-DE" b="1" baseline="0"/>
              <a:t> distribution after APSE - Titanium Dioxide</a:t>
            </a:r>
            <a:endParaRPr lang="de-DE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'Titanium Dioxide(percentage)'!$V$13</c:f>
              <c:strCache>
                <c:ptCount val="1"/>
                <c:pt idx="0">
                  <c:v>Lost Mass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Dioxide(percentage)'!$T$13,'Titanium Dioxide(percentage)'!$T$28,'Titanium Dioxide(percentage)'!$T$43,'Titanium Dioxide(percentage)'!$T$58,'Titanium Dioxide(percentage)'!$T$73,'Titanium Dioxide(percentage)'!$T$88,'Titanium Dioxide(percentage)'!$T$103)</c:f>
                <c:numCache>
                  <c:formatCode>General</c:formatCode>
                  <c:ptCount val="7"/>
                  <c:pt idx="0">
                    <c:v>4.962627566861447</c:v>
                  </c:pt>
                  <c:pt idx="1">
                    <c:v>2.1337777314906998</c:v>
                  </c:pt>
                  <c:pt idx="2">
                    <c:v>5.6454452306133787</c:v>
                  </c:pt>
                  <c:pt idx="3">
                    <c:v>9.7781979707702664</c:v>
                  </c:pt>
                  <c:pt idx="4">
                    <c:v>7.6934450213340009</c:v>
                  </c:pt>
                  <c:pt idx="5">
                    <c:v>2.1337777314937316</c:v>
                  </c:pt>
                  <c:pt idx="6">
                    <c:v>5.6454452306148122</c:v>
                  </c:pt>
                </c:numCache>
              </c:numRef>
            </c:plus>
            <c:minus>
              <c:numRef>
                <c:f>('Titanium Dioxide(percentage)'!$T$13,'Titanium Dioxide(percentage)'!$T$28,'Titanium Dioxide(percentage)'!$T$43,'Titanium Dioxide(percentage)'!$T$58,'Titanium Dioxide(percentage)'!$T$73,'Titanium Dioxide(percentage)'!$T$88,'Titanium Dioxide(percentage)'!$T$103)</c:f>
                <c:numCache>
                  <c:formatCode>General</c:formatCode>
                  <c:ptCount val="7"/>
                  <c:pt idx="0">
                    <c:v>4.962627566861447</c:v>
                  </c:pt>
                  <c:pt idx="1">
                    <c:v>2.1337777314906998</c:v>
                  </c:pt>
                  <c:pt idx="2">
                    <c:v>5.6454452306133787</c:v>
                  </c:pt>
                  <c:pt idx="3">
                    <c:v>9.7781979707702664</c:v>
                  </c:pt>
                  <c:pt idx="4">
                    <c:v>7.6934450213340009</c:v>
                  </c:pt>
                  <c:pt idx="5">
                    <c:v>2.1337777314937316</c:v>
                  </c:pt>
                  <c:pt idx="6">
                    <c:v>5.6454452306148122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('Titanium Dioxide(percentage)'!$B$2,'Titanium Dioxide(percentage)'!$B$17,'Titanium Dioxide(percentage)'!$B$32,'Titanium Dioxide(percentage)'!$B$47,'Titanium Dioxide(percentage)'!$B$62,'Titanium Dioxide(percentage)'!$B$77,'Titanium Dioxide(percentage)'!$B$92)</c:f>
              <c:strCache>
                <c:ptCount val="7"/>
                <c:pt idx="0">
                  <c:v>Titanium Dioxide 0%</c:v>
                </c:pt>
                <c:pt idx="1">
                  <c:v>Titanium Dioxide 15%</c:v>
                </c:pt>
                <c:pt idx="2">
                  <c:v>Titanium Dioxide 20%</c:v>
                </c:pt>
                <c:pt idx="3">
                  <c:v>Titanium Dioxide 25%</c:v>
                </c:pt>
                <c:pt idx="4">
                  <c:v>Titanium Dioxide 30%</c:v>
                </c:pt>
                <c:pt idx="5">
                  <c:v>Titanium Dioxide 35%</c:v>
                </c:pt>
                <c:pt idx="6">
                  <c:v>Titanium Dioxide 40%</c:v>
                </c:pt>
              </c:strCache>
            </c:strRef>
          </c:cat>
          <c:val>
            <c:numRef>
              <c:f>('Titanium Dioxide(percentage)'!$U$13,'Titanium Dioxide(percentage)'!$U$28,'Titanium Dioxide(percentage)'!$U$43,'Titanium Dioxide(percentage)'!$U$58,'Titanium Dioxide(percentage)'!$U$73,'Titanium Dioxide(percentage)'!$U$88,'Titanium Dioxide(percentage)'!$U$103)</c:f>
              <c:numCache>
                <c:formatCode>0.00</c:formatCode>
                <c:ptCount val="7"/>
                <c:pt idx="0">
                  <c:v>0.7866666666662544</c:v>
                </c:pt>
                <c:pt idx="1">
                  <c:v>17.333333333332728</c:v>
                </c:pt>
                <c:pt idx="2">
                  <c:v>13.333333333331629</c:v>
                </c:pt>
                <c:pt idx="3">
                  <c:v>20.000000000000757</c:v>
                </c:pt>
                <c:pt idx="4">
                  <c:v>13.333333333331629</c:v>
                </c:pt>
                <c:pt idx="5">
                  <c:v>17.33333333333178</c:v>
                </c:pt>
                <c:pt idx="6">
                  <c:v>10.666666666668334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BD-4C7C-A388-78B46CD5B651}"/>
            </c:ext>
          </c:extLst>
        </c:ser>
        <c:ser>
          <c:idx val="1"/>
          <c:order val="1"/>
          <c:tx>
            <c:strRef>
              <c:f>'Titanium Dioxide(percentage)'!$V$4</c:f>
              <c:strCache>
                <c:ptCount val="1"/>
                <c:pt idx="0">
                  <c:v>Aqueous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Dioxide(percentage)'!$T$4,'Titanium Dioxide(percentage)'!$T$19,'Titanium Dioxide(percentage)'!$T$34,'Titanium Dioxide(percentage)'!$T$49,'Titanium Dioxide(percentage)'!$T$64,'Titanium Dioxide(percentage)'!$T$79,'Titanium Dioxide(percentage)'!$T$94)</c:f>
                <c:numCache>
                  <c:formatCode>General</c:formatCode>
                  <c:ptCount val="7"/>
                  <c:pt idx="0">
                    <c:v>6.5633178601452347</c:v>
                  </c:pt>
                  <c:pt idx="1">
                    <c:v>2.1337777314922159</c:v>
                  </c:pt>
                  <c:pt idx="2">
                    <c:v>2.1337777314906998</c:v>
                  </c:pt>
                  <c:pt idx="3">
                    <c:v>9.7781979707687849</c:v>
                  </c:pt>
                  <c:pt idx="4">
                    <c:v>3.6958114430009532</c:v>
                  </c:pt>
                  <c:pt idx="5">
                    <c:v>5.6454452306128173</c:v>
                  </c:pt>
                  <c:pt idx="6">
                    <c:v>16.66533683583469</c:v>
                  </c:pt>
                </c:numCache>
              </c:numRef>
            </c:plus>
            <c:minus>
              <c:numRef>
                <c:f>('Titanium Dioxide(percentage)'!$T$4,'Titanium Dioxide(percentage)'!$T$19,'Titanium Dioxide(percentage)'!$T$34,'Titanium Dioxide(percentage)'!$T$49,'Titanium Dioxide(percentage)'!$T$64,'Titanium Dioxide(percentage)'!$T$79,'Titanium Dioxide(percentage)'!$T$94)</c:f>
                <c:numCache>
                  <c:formatCode>General</c:formatCode>
                  <c:ptCount val="7"/>
                  <c:pt idx="0">
                    <c:v>6.5633178601452347</c:v>
                  </c:pt>
                  <c:pt idx="1">
                    <c:v>2.1337777314922159</c:v>
                  </c:pt>
                  <c:pt idx="2">
                    <c:v>2.1337777314906998</c:v>
                  </c:pt>
                  <c:pt idx="3">
                    <c:v>9.7781979707687849</c:v>
                  </c:pt>
                  <c:pt idx="4">
                    <c:v>3.6958114430009532</c:v>
                  </c:pt>
                  <c:pt idx="5">
                    <c:v>5.6454452306128173</c:v>
                  </c:pt>
                  <c:pt idx="6">
                    <c:v>16.66533683583469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Dioxide(percentage)'!$U$4,'Titanium Dioxide(percentage)'!$U$19,'Titanium Dioxide(percentage)'!$U$34,'Titanium Dioxide(percentage)'!$U$49,'Titanium Dioxide(percentage)'!$U$64,'Titanium Dioxide(percentage)'!$U$79,'Titanium Dioxide(percentage)'!$U$94)</c:f>
              <c:numCache>
                <c:formatCode>0.00</c:formatCode>
                <c:ptCount val="7"/>
                <c:pt idx="0">
                  <c:v>89.000000000000057</c:v>
                </c:pt>
                <c:pt idx="1">
                  <c:v>26.666666666666099</c:v>
                </c:pt>
                <c:pt idx="2">
                  <c:v>37.33333333333443</c:v>
                </c:pt>
                <c:pt idx="3">
                  <c:v>47.999999999999922</c:v>
                </c:pt>
                <c:pt idx="4">
                  <c:v>36.000000000001364</c:v>
                </c:pt>
                <c:pt idx="5">
                  <c:v>33.333333333335226</c:v>
                </c:pt>
                <c:pt idx="6">
                  <c:v>42.666666666666707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4BD-4C7C-A388-78B46CD5B651}"/>
            </c:ext>
          </c:extLst>
        </c:ser>
        <c:ser>
          <c:idx val="2"/>
          <c:order val="2"/>
          <c:tx>
            <c:strRef>
              <c:f>'Titanium Dioxide(percentage)'!$V$10</c:f>
              <c:strCache>
                <c:ptCount val="1"/>
                <c:pt idx="0">
                  <c:v>Emulsion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Dioxide(percentage)'!$T$10,'Titanium Dioxide(percentage)'!$T$25,'Titanium Dioxide(percentage)'!$T$40,'Titanium Dioxide(percentage)'!$T$55,'Titanium Dioxide(percentage)'!$T$70,'Titanium Dioxide(percentage)'!$T$85,'Titanium Dioxide(percentage)'!$T$100)</c:f>
                <c:numCache>
                  <c:formatCode>General</c:formatCode>
                  <c:ptCount val="7"/>
                  <c:pt idx="0">
                    <c:v>3.4853481050454582</c:v>
                  </c:pt>
                  <c:pt idx="1">
                    <c:v>3.6958114430022668</c:v>
                  </c:pt>
                  <c:pt idx="2">
                    <c:v>7.693445021334413</c:v>
                  </c:pt>
                  <c:pt idx="3">
                    <c:v>9.7781979707697637</c:v>
                  </c:pt>
                  <c:pt idx="4">
                    <c:v>4.267555462984431</c:v>
                  </c:pt>
                  <c:pt idx="5">
                    <c:v>3.0322806077056535E-12</c:v>
                  </c:pt>
                  <c:pt idx="6">
                    <c:v>5.6454452306159579</c:v>
                  </c:pt>
                </c:numCache>
              </c:numRef>
            </c:plus>
            <c:minus>
              <c:numRef>
                <c:f>('Titanium Dioxide(percentage)'!$T$10,'Titanium Dioxide(percentage)'!$T$25,'Titanium Dioxide(percentage)'!$T$40,'Titanium Dioxide(percentage)'!$T$55,'Titanium Dioxide(percentage)'!$T$70,'Titanium Dioxide(percentage)'!$T$85,'Titanium Dioxide(percentage)'!$T$100)</c:f>
                <c:numCache>
                  <c:formatCode>General</c:formatCode>
                  <c:ptCount val="7"/>
                  <c:pt idx="0">
                    <c:v>3.4853481050454582</c:v>
                  </c:pt>
                  <c:pt idx="1">
                    <c:v>3.6958114430022668</c:v>
                  </c:pt>
                  <c:pt idx="2">
                    <c:v>7.693445021334413</c:v>
                  </c:pt>
                  <c:pt idx="3">
                    <c:v>9.7781979707697637</c:v>
                  </c:pt>
                  <c:pt idx="4">
                    <c:v>4.267555462984431</c:v>
                  </c:pt>
                  <c:pt idx="5">
                    <c:v>3.0322806077056535E-12</c:v>
                  </c:pt>
                  <c:pt idx="6">
                    <c:v>5.6454452306159579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Dioxide(percentage)'!$U$10,'Titanium Dioxide(percentage)'!$U$25,'Titanium Dioxide(percentage)'!$U$40,'Titanium Dioxide(percentage)'!$U$55,'Titanium Dioxide(percentage)'!$U$70,'Titanium Dioxide(percentage)'!$U$85,'Titanium Dioxide(percentage)'!$U$100)</c:f>
              <c:numCache>
                <c:formatCode>0.00</c:formatCode>
                <c:ptCount val="7"/>
                <c:pt idx="0">
                  <c:v>8.0400000000011573</c:v>
                </c:pt>
                <c:pt idx="1">
                  <c:v>56.000000000001172</c:v>
                </c:pt>
                <c:pt idx="2">
                  <c:v>49.33333333333394</c:v>
                </c:pt>
                <c:pt idx="3">
                  <c:v>31.999999999999318</c:v>
                </c:pt>
                <c:pt idx="4">
                  <c:v>9.3333333333324244</c:v>
                </c:pt>
                <c:pt idx="5">
                  <c:v>8.0000000000003038</c:v>
                </c:pt>
                <c:pt idx="6">
                  <c:v>9.3333333333324244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4BD-4C7C-A388-78B46CD5B651}"/>
            </c:ext>
          </c:extLst>
        </c:ser>
        <c:ser>
          <c:idx val="3"/>
          <c:order val="3"/>
          <c:tx>
            <c:strRef>
              <c:f>'Titanium Dioxide(percentage)'!$V$7</c:f>
              <c:strCache>
                <c:ptCount val="1"/>
                <c:pt idx="0">
                  <c:v>Organic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D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('Titanium Dioxide(percentage)'!$T$7,'Titanium Dioxide(percentage)'!$T$22,'Titanium Dioxide(percentage)'!$T$37,'Titanium Dioxide(percentage)'!$T$52,'Titanium Dioxide(percentage)'!$T$67,'Titanium Dioxide(percentage)'!$T$82,'Titanium Dioxide(percentage)'!$T$97)</c:f>
                <c:numCache>
                  <c:formatCode>General</c:formatCode>
                  <c:ptCount val="7"/>
                  <c:pt idx="0">
                    <c:v>2.7739110509380609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14.936444120438683</c:v>
                  </c:pt>
                  <c:pt idx="5">
                    <c:v>7.6934450213344299</c:v>
                  </c:pt>
                  <c:pt idx="6">
                    <c:v>16.665336835836058</c:v>
                  </c:pt>
                </c:numCache>
              </c:numRef>
            </c:plus>
            <c:minus>
              <c:numRef>
                <c:f>('Titanium Dioxide(percentage)'!$T$7,'Titanium Dioxide(percentage)'!$T$22,'Titanium Dioxide(percentage)'!$T$37,'Titanium Dioxide(percentage)'!$T$52,'Titanium Dioxide(percentage)'!$T$67,'Titanium Dioxide(percentage)'!$T$82,'Titanium Dioxide(percentage)'!$T$97)</c:f>
                <c:numCache>
                  <c:formatCode>General</c:formatCode>
                  <c:ptCount val="7"/>
                  <c:pt idx="0">
                    <c:v>2.7739110509380609</c:v>
                  </c:pt>
                  <c:pt idx="1">
                    <c:v>0</c:v>
                  </c:pt>
                  <c:pt idx="2">
                    <c:v>0</c:v>
                  </c:pt>
                  <c:pt idx="3">
                    <c:v>0</c:v>
                  </c:pt>
                  <c:pt idx="4">
                    <c:v>14.936444120438683</c:v>
                  </c:pt>
                  <c:pt idx="5">
                    <c:v>7.6934450213344299</c:v>
                  </c:pt>
                  <c:pt idx="6">
                    <c:v>16.665336835836058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('Titanium Dioxide(percentage)'!$U$7,'Titanium Dioxide(percentage)'!$U$22,'Titanium Dioxide(percentage)'!$U$37,'Titanium Dioxide(percentage)'!$U$52,'Titanium Dioxide(percentage)'!$U$67,'Titanium Dioxide(percentage)'!$U$82,'Titanium Dioxide(percentage)'!$U$97)</c:f>
              <c:numCache>
                <c:formatCode>0.00</c:formatCode>
                <c:ptCount val="7"/>
                <c:pt idx="0">
                  <c:v>1.7333333333330831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41.333333333334586</c:v>
                </c:pt>
                <c:pt idx="5">
                  <c:v>41.333333333332689</c:v>
                </c:pt>
                <c:pt idx="6">
                  <c:v>37.33333333333254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4BD-4C7C-A388-78B46CD5B65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12577072"/>
        <c:axId val="612578056"/>
      </c:barChart>
      <c:catAx>
        <c:axId val="612577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Samples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612578056"/>
        <c:crosses val="autoZero"/>
        <c:auto val="1"/>
        <c:lblAlgn val="ctr"/>
        <c:lblOffset val="100"/>
        <c:noMultiLvlLbl val="0"/>
      </c:catAx>
      <c:valAx>
        <c:axId val="612578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="1"/>
                  <a:t>Mass</a:t>
                </a:r>
                <a:r>
                  <a:rPr lang="de-DE" sz="1400" b="1" baseline="0"/>
                  <a:t> distribution in Percentage / wt%</a:t>
                </a:r>
                <a:endParaRPr lang="de-DE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DE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612577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152400</xdr:colOff>
      <xdr:row>1</xdr:row>
      <xdr:rowOff>100011</xdr:rowOff>
    </xdr:from>
    <xdr:to>
      <xdr:col>50</xdr:col>
      <xdr:colOff>0</xdr:colOff>
      <xdr:row>34</xdr:row>
      <xdr:rowOff>171449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6A7FB3BE-71C9-42DF-92BF-4CA5902131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95250</xdr:colOff>
      <xdr:row>36</xdr:row>
      <xdr:rowOff>76201</xdr:rowOff>
    </xdr:from>
    <xdr:to>
      <xdr:col>49</xdr:col>
      <xdr:colOff>571500</xdr:colOff>
      <xdr:row>70</xdr:row>
      <xdr:rowOff>19051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283C4CF-29D2-E46B-42BF-D49B068BB4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104774</xdr:colOff>
      <xdr:row>70</xdr:row>
      <xdr:rowOff>195261</xdr:rowOff>
    </xdr:from>
    <xdr:to>
      <xdr:col>50</xdr:col>
      <xdr:colOff>609599</xdr:colOff>
      <xdr:row>105</xdr:row>
      <xdr:rowOff>47625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F80E00C-2575-27AD-F737-2EEDE46E60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238124</xdr:colOff>
      <xdr:row>107</xdr:row>
      <xdr:rowOff>157161</xdr:rowOff>
    </xdr:from>
    <xdr:to>
      <xdr:col>23</xdr:col>
      <xdr:colOff>380999</xdr:colOff>
      <xdr:row>143</xdr:row>
      <xdr:rowOff>180974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A8A7E2-0F13-DA76-73B1-28C18BCD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390525</xdr:colOff>
      <xdr:row>0</xdr:row>
      <xdr:rowOff>176212</xdr:rowOff>
    </xdr:from>
    <xdr:to>
      <xdr:col>50</xdr:col>
      <xdr:colOff>581025</xdr:colOff>
      <xdr:row>37</xdr:row>
      <xdr:rowOff>9525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2058B538-C47F-4C53-B6D6-49C9524FC8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238124</xdr:colOff>
      <xdr:row>37</xdr:row>
      <xdr:rowOff>166686</xdr:rowOff>
    </xdr:from>
    <xdr:to>
      <xdr:col>50</xdr:col>
      <xdr:colOff>590549</xdr:colOff>
      <xdr:row>73</xdr:row>
      <xdr:rowOff>152399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4DD5AA50-5D62-4CA4-A722-DE7557225E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4761</xdr:colOff>
      <xdr:row>1</xdr:row>
      <xdr:rowOff>23812</xdr:rowOff>
    </xdr:from>
    <xdr:to>
      <xdr:col>50</xdr:col>
      <xdr:colOff>581024</xdr:colOff>
      <xdr:row>35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000CBE-E279-C0CE-65D1-9E2E06C50E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285750</xdr:colOff>
      <xdr:row>0</xdr:row>
      <xdr:rowOff>185737</xdr:rowOff>
    </xdr:from>
    <xdr:to>
      <xdr:col>49</xdr:col>
      <xdr:colOff>590550</xdr:colOff>
      <xdr:row>34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3C797EF-062A-9BDB-2FF9-BE68568B06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314324</xdr:colOff>
      <xdr:row>35</xdr:row>
      <xdr:rowOff>14287</xdr:rowOff>
    </xdr:from>
    <xdr:to>
      <xdr:col>50</xdr:col>
      <xdr:colOff>19049</xdr:colOff>
      <xdr:row>69</xdr:row>
      <xdr:rowOff>28575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C6A129E-760A-2D43-27A0-4A44DF603B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342900</xdr:colOff>
      <xdr:row>70</xdr:row>
      <xdr:rowOff>4761</xdr:rowOff>
    </xdr:from>
    <xdr:to>
      <xdr:col>49</xdr:col>
      <xdr:colOff>590550</xdr:colOff>
      <xdr:row>104</xdr:row>
      <xdr:rowOff>114299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AEBAC2-629F-0BDF-7F8A-77C71E854A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314324</xdr:colOff>
      <xdr:row>107</xdr:row>
      <xdr:rowOff>138111</xdr:rowOff>
    </xdr:from>
    <xdr:to>
      <xdr:col>23</xdr:col>
      <xdr:colOff>47624</xdr:colOff>
      <xdr:row>141</xdr:row>
      <xdr:rowOff>104774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F4A1707-B69A-FD22-77DF-01E9747899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314324</xdr:colOff>
      <xdr:row>0</xdr:row>
      <xdr:rowOff>100011</xdr:rowOff>
    </xdr:from>
    <xdr:to>
      <xdr:col>50</xdr:col>
      <xdr:colOff>590549</xdr:colOff>
      <xdr:row>36</xdr:row>
      <xdr:rowOff>190499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0C06881-772C-41C3-8B66-458A476832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285749</xdr:colOff>
      <xdr:row>39</xdr:row>
      <xdr:rowOff>138112</xdr:rowOff>
    </xdr:from>
    <xdr:to>
      <xdr:col>51</xdr:col>
      <xdr:colOff>9524</xdr:colOff>
      <xdr:row>75</xdr:row>
      <xdr:rowOff>171450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AF5CCDFC-2B77-4CD7-9BE4-408E96E5F1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L99"/>
  <sheetViews>
    <sheetView topLeftCell="R79" zoomScaleNormal="100" workbookViewId="0">
      <selection activeCell="K99" sqref="K99"/>
    </sheetView>
  </sheetViews>
  <sheetFormatPr defaultColWidth="9.140625" defaultRowHeight="15" x14ac:dyDescent="0.25"/>
  <cols>
    <col min="9" max="9" width="17.42578125" bestFit="1" customWidth="1"/>
    <col min="10" max="10" width="16.28515625" bestFit="1" customWidth="1"/>
    <col min="11" max="11" width="15.140625" bestFit="1" customWidth="1"/>
    <col min="12" max="12" width="17.28515625" bestFit="1" customWidth="1"/>
    <col min="17" max="17" width="17" bestFit="1" customWidth="1"/>
    <col min="18" max="18" width="15.5703125" bestFit="1" customWidth="1"/>
    <col min="19" max="19" width="10.7109375" bestFit="1" customWidth="1"/>
    <col min="20" max="20" width="11.7109375" bestFit="1" customWidth="1"/>
  </cols>
  <sheetData>
    <row r="2" spans="2:38" ht="15.75" thickBot="1" x14ac:dyDescent="0.3"/>
    <row r="3" spans="2:38" ht="15.75" thickBot="1" x14ac:dyDescent="0.3">
      <c r="B3" s="126" t="s">
        <v>14</v>
      </c>
      <c r="C3" s="127"/>
      <c r="D3" s="1" t="s">
        <v>9</v>
      </c>
      <c r="E3" s="128" t="s">
        <v>10</v>
      </c>
      <c r="F3" s="129"/>
      <c r="G3" s="130"/>
      <c r="H3" s="54" t="s">
        <v>11</v>
      </c>
      <c r="I3" s="57" t="s">
        <v>36</v>
      </c>
      <c r="J3" s="61" t="s">
        <v>37</v>
      </c>
      <c r="K3" s="67" t="s">
        <v>38</v>
      </c>
      <c r="L3" s="113" t="s">
        <v>39</v>
      </c>
      <c r="M3" s="128" t="s">
        <v>12</v>
      </c>
      <c r="N3" s="130"/>
      <c r="O3" s="131" t="s">
        <v>13</v>
      </c>
      <c r="P3" s="132"/>
      <c r="Q3" s="34" t="s">
        <v>30</v>
      </c>
      <c r="R3" s="40" t="s">
        <v>35</v>
      </c>
      <c r="S3" s="45" t="s">
        <v>19</v>
      </c>
      <c r="T3" s="50" t="s">
        <v>20</v>
      </c>
      <c r="U3" s="1" t="s">
        <v>21</v>
      </c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2:38" x14ac:dyDescent="0.25">
      <c r="B4" s="114" t="s">
        <v>0</v>
      </c>
      <c r="C4" s="115"/>
      <c r="D4" s="2">
        <v>43.84</v>
      </c>
      <c r="E4" s="133">
        <v>75.02</v>
      </c>
      <c r="F4" s="134"/>
      <c r="G4" s="141"/>
      <c r="H4" s="55">
        <f>E4-D4</f>
        <v>31.179999999999993</v>
      </c>
      <c r="I4" s="58"/>
      <c r="J4" s="62"/>
      <c r="K4" s="68"/>
      <c r="L4" s="75"/>
      <c r="M4" s="137">
        <v>43.85</v>
      </c>
      <c r="N4" s="136"/>
      <c r="O4" s="120">
        <f>M4-D4</f>
        <v>9.9999999999980105E-3</v>
      </c>
      <c r="P4" s="121"/>
      <c r="Q4" s="35"/>
      <c r="R4" s="41"/>
      <c r="S4" s="46"/>
      <c r="T4" s="51"/>
      <c r="U4" s="9"/>
      <c r="X4" s="27"/>
    </row>
    <row r="5" spans="2:38" x14ac:dyDescent="0.25">
      <c r="B5" s="116" t="s">
        <v>1</v>
      </c>
      <c r="C5" s="117"/>
      <c r="D5" s="3">
        <v>60.52</v>
      </c>
      <c r="E5" s="137">
        <v>106.55</v>
      </c>
      <c r="F5" s="135"/>
      <c r="G5" s="136"/>
      <c r="H5" s="56">
        <f>E5-D5</f>
        <v>46.029999999999994</v>
      </c>
      <c r="I5" s="58">
        <f>_xlfn.STDEV.P(H4:H6)</f>
        <v>6.311673488245602</v>
      </c>
      <c r="J5" s="63">
        <f>1.96*(I5/SQRT(3))</f>
        <v>7.1423309194522204</v>
      </c>
      <c r="K5" s="68">
        <f>AVERAGE(H4:H6)</f>
        <v>39.846666666666664</v>
      </c>
      <c r="L5" s="75">
        <f>(K5*100)/97</f>
        <v>41.079037800687281</v>
      </c>
      <c r="M5" s="137">
        <v>60.52</v>
      </c>
      <c r="N5" s="136"/>
      <c r="O5" s="122">
        <f t="shared" ref="O5:O6" si="0">M5-D5</f>
        <v>0</v>
      </c>
      <c r="P5" s="123"/>
      <c r="Q5" s="36">
        <f>_xlfn.STDEV.P(O4:P6)</f>
        <v>4.714045207909379E-3</v>
      </c>
      <c r="R5" s="42">
        <f>1.96*(Q5/SQRT(3))</f>
        <v>5.3344443287267488E-3</v>
      </c>
      <c r="S5" s="47">
        <f>AVERAGE(O4:P6)</f>
        <v>3.33333333333267E-3</v>
      </c>
      <c r="T5" s="52">
        <f>(S5*100)/0.25</f>
        <v>1.3333333333330679</v>
      </c>
      <c r="U5" s="17" t="s">
        <v>22</v>
      </c>
      <c r="X5" s="27"/>
    </row>
    <row r="6" spans="2:38" ht="15.75" thickBot="1" x14ac:dyDescent="0.3">
      <c r="B6" s="118" t="s">
        <v>2</v>
      </c>
      <c r="C6" s="119"/>
      <c r="D6" s="4">
        <v>61.46</v>
      </c>
      <c r="E6" s="137">
        <v>103.79</v>
      </c>
      <c r="F6" s="135"/>
      <c r="G6" s="136"/>
      <c r="H6" s="77">
        <f t="shared" ref="H6:H12" si="1">E6-D6</f>
        <v>42.330000000000005</v>
      </c>
      <c r="I6" s="58"/>
      <c r="J6" s="64"/>
      <c r="K6" s="68"/>
      <c r="L6" s="75"/>
      <c r="M6" s="137">
        <v>61.46</v>
      </c>
      <c r="N6" s="136"/>
      <c r="O6" s="122">
        <f t="shared" si="0"/>
        <v>0</v>
      </c>
      <c r="P6" s="123"/>
      <c r="Q6" s="37"/>
      <c r="R6" s="43"/>
      <c r="S6" s="48"/>
      <c r="T6" s="52"/>
      <c r="U6" s="13"/>
      <c r="X6" s="27"/>
    </row>
    <row r="7" spans="2:38" x14ac:dyDescent="0.25">
      <c r="B7" s="114" t="s">
        <v>3</v>
      </c>
      <c r="C7" s="115"/>
      <c r="D7" s="2">
        <v>62.14</v>
      </c>
      <c r="E7" s="133">
        <v>90.09</v>
      </c>
      <c r="F7" s="134"/>
      <c r="G7" s="141"/>
      <c r="H7" s="56">
        <f t="shared" si="1"/>
        <v>27.950000000000003</v>
      </c>
      <c r="I7" s="59"/>
      <c r="J7" s="62"/>
      <c r="K7" s="69"/>
      <c r="L7" s="74"/>
      <c r="M7" s="133">
        <v>62.16</v>
      </c>
      <c r="N7" s="134"/>
      <c r="O7" s="120">
        <f>M7-D7</f>
        <v>1.9999999999996021E-2</v>
      </c>
      <c r="P7" s="121"/>
      <c r="Q7" s="38"/>
      <c r="R7" s="44"/>
      <c r="S7" s="49"/>
      <c r="T7" s="51"/>
      <c r="U7" s="9"/>
    </row>
    <row r="8" spans="2:38" x14ac:dyDescent="0.25">
      <c r="B8" s="116" t="s">
        <v>4</v>
      </c>
      <c r="C8" s="117"/>
      <c r="D8" s="3">
        <v>63.33</v>
      </c>
      <c r="E8" s="137">
        <v>84.96</v>
      </c>
      <c r="F8" s="135"/>
      <c r="G8" s="136"/>
      <c r="H8" s="56">
        <f t="shared" si="1"/>
        <v>21.629999999999995</v>
      </c>
      <c r="I8" s="58">
        <f>_xlfn.STDEV.P(H7:H9)</f>
        <v>2.6585877621189931</v>
      </c>
      <c r="J8" s="63">
        <f>1.96*(I8/SQRT(3))</f>
        <v>3.0084752658423448</v>
      </c>
      <c r="K8" s="68">
        <f>AVERAGE(H7:H9)</f>
        <v>24.33666666666667</v>
      </c>
      <c r="L8" s="75">
        <f>(K8*100)/97</f>
        <v>25.089347079037804</v>
      </c>
      <c r="M8" s="137">
        <v>63.34</v>
      </c>
      <c r="N8" s="135"/>
      <c r="O8" s="122">
        <f t="shared" ref="O8:O12" si="2">M8-D8</f>
        <v>1.0000000000005116E-2</v>
      </c>
      <c r="P8" s="123"/>
      <c r="Q8" s="38">
        <f>_xlfn.STDEV.P(O7:P9)</f>
        <v>4.7140452079060301E-3</v>
      </c>
      <c r="R8" s="44">
        <f t="shared" ref="R8:R14" si="3">1.96*(Q8/SQRT(3))</f>
        <v>5.3344443287229593E-3</v>
      </c>
      <c r="S8" s="47">
        <f t="shared" ref="S8" si="4">AVERAGE(O7:P9)</f>
        <v>1.3333333333335418E-2</v>
      </c>
      <c r="T8" s="52">
        <f>(S8*100)/0.25</f>
        <v>5.333333333334167</v>
      </c>
      <c r="U8" s="17" t="s">
        <v>23</v>
      </c>
    </row>
    <row r="9" spans="2:38" ht="15.75" thickBot="1" x14ac:dyDescent="0.3">
      <c r="B9" s="118" t="s">
        <v>5</v>
      </c>
      <c r="C9" s="119"/>
      <c r="D9" s="4">
        <v>61.69</v>
      </c>
      <c r="E9" s="138">
        <v>85.12</v>
      </c>
      <c r="F9" s="139"/>
      <c r="G9" s="140"/>
      <c r="H9" s="56">
        <f t="shared" si="1"/>
        <v>23.430000000000007</v>
      </c>
      <c r="I9" s="60"/>
      <c r="J9" s="64"/>
      <c r="K9" s="70"/>
      <c r="L9" s="76"/>
      <c r="M9" s="138">
        <v>61.7</v>
      </c>
      <c r="N9" s="139"/>
      <c r="O9" s="122">
        <f t="shared" si="2"/>
        <v>1.0000000000005116E-2</v>
      </c>
      <c r="P9" s="123"/>
      <c r="Q9" s="38"/>
      <c r="R9" s="44"/>
      <c r="S9" s="48"/>
      <c r="T9" s="53"/>
      <c r="U9" s="13"/>
    </row>
    <row r="10" spans="2:38" x14ac:dyDescent="0.25">
      <c r="B10" s="114" t="s">
        <v>6</v>
      </c>
      <c r="C10" s="115"/>
      <c r="D10" s="2">
        <v>102.91</v>
      </c>
      <c r="E10" s="137">
        <v>130.29</v>
      </c>
      <c r="F10" s="135"/>
      <c r="G10" s="136"/>
      <c r="H10" s="55">
        <f t="shared" si="1"/>
        <v>27.379999999999995</v>
      </c>
      <c r="I10" s="59"/>
      <c r="J10" s="62"/>
      <c r="K10" s="69"/>
      <c r="L10" s="75"/>
      <c r="M10" s="137">
        <v>103.14</v>
      </c>
      <c r="N10" s="135"/>
      <c r="O10" s="120">
        <f t="shared" si="2"/>
        <v>0.23000000000000398</v>
      </c>
      <c r="P10" s="121"/>
      <c r="Q10" s="35"/>
      <c r="R10" s="41"/>
      <c r="S10" s="49"/>
      <c r="T10" s="52"/>
      <c r="U10" s="9"/>
    </row>
    <row r="11" spans="2:38" x14ac:dyDescent="0.25">
      <c r="B11" s="116" t="s">
        <v>7</v>
      </c>
      <c r="C11" s="117"/>
      <c r="D11" s="3">
        <v>112.71</v>
      </c>
      <c r="E11" s="137">
        <v>133.03</v>
      </c>
      <c r="F11" s="135"/>
      <c r="G11" s="136"/>
      <c r="H11" s="56">
        <f t="shared" si="1"/>
        <v>20.320000000000007</v>
      </c>
      <c r="I11" s="58">
        <f>_xlfn.STDEV.P(H10:H12)</f>
        <v>2.8903786756909264</v>
      </c>
      <c r="J11" s="63">
        <f>1.96*(I11/SQRT(3))</f>
        <v>3.2707713766814166</v>
      </c>
      <c r="K11" s="68">
        <f>AVERAGE(H10:H12)</f>
        <v>23.696666666666669</v>
      </c>
      <c r="L11" s="75">
        <f>(K11*100)/97</f>
        <v>24.429553264604813</v>
      </c>
      <c r="M11" s="137">
        <v>112.94</v>
      </c>
      <c r="N11" s="135"/>
      <c r="O11" s="122">
        <f t="shared" si="2"/>
        <v>0.23000000000000398</v>
      </c>
      <c r="P11" s="123"/>
      <c r="Q11" s="36">
        <f>_xlfn.STDEV.P(O10:P12)</f>
        <v>0</v>
      </c>
      <c r="R11" s="42">
        <f t="shared" si="3"/>
        <v>0</v>
      </c>
      <c r="S11" s="47">
        <f>AVERAGE(O10:P12)</f>
        <v>0.23000000000000398</v>
      </c>
      <c r="T11" s="52">
        <f>(S11*100)/0.25</f>
        <v>92.000000000001592</v>
      </c>
      <c r="U11" s="17" t="s">
        <v>24</v>
      </c>
    </row>
    <row r="12" spans="2:38" ht="15.75" thickBot="1" x14ac:dyDescent="0.3">
      <c r="B12" s="118" t="s">
        <v>8</v>
      </c>
      <c r="C12" s="119"/>
      <c r="D12" s="4">
        <v>111.7</v>
      </c>
      <c r="E12" s="138">
        <v>135.09</v>
      </c>
      <c r="F12" s="139"/>
      <c r="G12" s="140"/>
      <c r="H12" s="77">
        <f t="shared" si="1"/>
        <v>23.39</v>
      </c>
      <c r="I12" s="60"/>
      <c r="J12" s="64"/>
      <c r="K12" s="70"/>
      <c r="L12" s="75"/>
      <c r="M12" s="138">
        <v>111.93</v>
      </c>
      <c r="N12" s="139"/>
      <c r="O12" s="124">
        <f t="shared" si="2"/>
        <v>0.23000000000000398</v>
      </c>
      <c r="P12" s="125"/>
      <c r="Q12" s="36"/>
      <c r="R12" s="43"/>
      <c r="S12" s="48"/>
      <c r="T12" s="52"/>
      <c r="U12" s="26"/>
    </row>
    <row r="13" spans="2:38" x14ac:dyDescent="0.25">
      <c r="B13" s="114" t="s">
        <v>32</v>
      </c>
      <c r="C13" s="115"/>
      <c r="D13" s="22"/>
      <c r="E13" s="22"/>
      <c r="F13" s="23"/>
      <c r="G13" s="24"/>
      <c r="H13" s="55">
        <f>97-SUM(H4,H7,H10)</f>
        <v>10.490000000000009</v>
      </c>
      <c r="I13" s="59"/>
      <c r="J13" s="80"/>
      <c r="K13" s="69"/>
      <c r="L13" s="74"/>
      <c r="M13" s="23"/>
      <c r="N13" s="24"/>
      <c r="O13" s="120">
        <f>0.25-SUM(O4,O7,O10)</f>
        <v>-9.9999999999980105E-3</v>
      </c>
      <c r="P13" s="121"/>
      <c r="Q13" s="35"/>
      <c r="R13" s="41"/>
      <c r="S13" s="49"/>
      <c r="T13" s="51"/>
      <c r="U13" s="9"/>
    </row>
    <row r="14" spans="2:38" x14ac:dyDescent="0.25">
      <c r="B14" s="116" t="s">
        <v>33</v>
      </c>
      <c r="C14" s="117"/>
      <c r="D14" s="20"/>
      <c r="E14" s="20"/>
      <c r="F14" s="25"/>
      <c r="G14" s="21"/>
      <c r="H14" s="56">
        <f>97-SUM(H5,H8,H11)</f>
        <v>9.019999999999996</v>
      </c>
      <c r="I14" s="58">
        <f>_xlfn.STDEV.P(H13:H15)</f>
        <v>1.0800925886237853</v>
      </c>
      <c r="J14" s="65">
        <f>1.96*(I14/SQRT(3))</f>
        <v>1.2222398237116578</v>
      </c>
      <c r="K14" s="68">
        <f>AVERAGE(H13:H15)</f>
        <v>9.1199999999999957</v>
      </c>
      <c r="L14" s="75">
        <f>(K14*100)/97</f>
        <v>9.4020618556700981</v>
      </c>
      <c r="M14" s="116" t="s">
        <v>40</v>
      </c>
      <c r="N14" s="117"/>
      <c r="O14" s="122">
        <f>0.25-SUM(O5,O8,O11)</f>
        <v>9.9999999999909051E-3</v>
      </c>
      <c r="P14" s="123"/>
      <c r="Q14" s="36">
        <f>_xlfn.STDEV.P(O13:P15)</f>
        <v>9.42809041581541E-3</v>
      </c>
      <c r="R14" s="42">
        <f t="shared" si="3"/>
        <v>1.0668888657449709E-2</v>
      </c>
      <c r="S14" s="47">
        <f>AVERAGE(O13:P15)</f>
        <v>3.3333333333279334E-3</v>
      </c>
      <c r="T14" s="52">
        <f>(S14*100)/0.25</f>
        <v>1.3333333333311734</v>
      </c>
      <c r="U14" s="17" t="s">
        <v>29</v>
      </c>
    </row>
    <row r="15" spans="2:38" ht="15.75" thickBot="1" x14ac:dyDescent="0.3">
      <c r="B15" s="118" t="s">
        <v>34</v>
      </c>
      <c r="C15" s="119"/>
      <c r="D15" s="32"/>
      <c r="E15" s="32"/>
      <c r="F15" s="31"/>
      <c r="G15" s="33"/>
      <c r="H15" s="77">
        <f>97-SUM(H6,H9,H12)</f>
        <v>7.8499999999999801</v>
      </c>
      <c r="I15" s="78"/>
      <c r="J15" s="66"/>
      <c r="K15" s="70"/>
      <c r="L15" s="76"/>
      <c r="M15" s="31"/>
      <c r="N15" s="33"/>
      <c r="O15" s="124">
        <f>0.25-SUM(O6,O9,O12)</f>
        <v>9.9999999999909051E-3</v>
      </c>
      <c r="P15" s="125"/>
      <c r="Q15" s="39"/>
      <c r="R15" s="43"/>
      <c r="S15" s="48"/>
      <c r="T15" s="53"/>
      <c r="U15" s="18"/>
    </row>
    <row r="16" spans="2:38" ht="15.75" thickBot="1" x14ac:dyDescent="0.3"/>
    <row r="17" spans="2:21" ht="15.75" thickBot="1" x14ac:dyDescent="0.3">
      <c r="B17" s="126" t="s">
        <v>15</v>
      </c>
      <c r="C17" s="127"/>
      <c r="D17" s="1" t="s">
        <v>9</v>
      </c>
      <c r="E17" s="128" t="s">
        <v>10</v>
      </c>
      <c r="F17" s="129"/>
      <c r="G17" s="130"/>
      <c r="H17" s="54" t="s">
        <v>11</v>
      </c>
      <c r="I17" s="57" t="s">
        <v>36</v>
      </c>
      <c r="J17" s="61" t="s">
        <v>37</v>
      </c>
      <c r="K17" s="67" t="s">
        <v>38</v>
      </c>
      <c r="L17" s="113" t="s">
        <v>39</v>
      </c>
      <c r="M17" s="129" t="s">
        <v>12</v>
      </c>
      <c r="N17" s="130"/>
      <c r="O17" s="131" t="s">
        <v>13</v>
      </c>
      <c r="P17" s="132"/>
      <c r="Q17" s="34" t="s">
        <v>30</v>
      </c>
      <c r="R17" s="40" t="s">
        <v>35</v>
      </c>
      <c r="S17" s="45" t="s">
        <v>19</v>
      </c>
      <c r="T17" s="50" t="s">
        <v>20</v>
      </c>
      <c r="U17" s="1" t="s">
        <v>21</v>
      </c>
    </row>
    <row r="18" spans="2:21" x14ac:dyDescent="0.25">
      <c r="B18" s="114" t="s">
        <v>0</v>
      </c>
      <c r="C18" s="115"/>
      <c r="D18" s="2">
        <v>45.17</v>
      </c>
      <c r="E18" s="133">
        <v>67.38</v>
      </c>
      <c r="F18" s="134"/>
      <c r="G18" s="134"/>
      <c r="H18" s="55">
        <f>E18-D18</f>
        <v>22.209999999999994</v>
      </c>
      <c r="I18" s="58"/>
      <c r="J18" s="62"/>
      <c r="K18" s="68"/>
      <c r="L18" s="75"/>
      <c r="M18" s="135">
        <v>45.18</v>
      </c>
      <c r="N18" s="136"/>
      <c r="O18" s="120">
        <f>M18-D18</f>
        <v>9.9999999999980105E-3</v>
      </c>
      <c r="P18" s="121"/>
      <c r="Q18" s="35"/>
      <c r="R18" s="41"/>
      <c r="S18" s="46"/>
      <c r="T18" s="51"/>
      <c r="U18" s="9"/>
    </row>
    <row r="19" spans="2:21" x14ac:dyDescent="0.25">
      <c r="B19" s="116" t="s">
        <v>1</v>
      </c>
      <c r="C19" s="117"/>
      <c r="D19" s="3">
        <v>47.45</v>
      </c>
      <c r="E19" s="137">
        <v>69.03</v>
      </c>
      <c r="F19" s="135"/>
      <c r="G19" s="135"/>
      <c r="H19" s="56">
        <f t="shared" ref="H19:H26" si="5">E19-D19</f>
        <v>21.58</v>
      </c>
      <c r="I19" s="58">
        <f>_xlfn.STDEV.P(H18:H20)</f>
        <v>1.2315933672370165</v>
      </c>
      <c r="J19" s="63">
        <f>1.96*(I19/SQRT(3))</f>
        <v>1.3936790937286403</v>
      </c>
      <c r="K19" s="68">
        <f>AVERAGE(H18:H20)</f>
        <v>21.043333333333333</v>
      </c>
      <c r="L19" s="75">
        <f>(K19*100)/97</f>
        <v>21.694158075601376</v>
      </c>
      <c r="M19" s="135">
        <v>47.46</v>
      </c>
      <c r="N19" s="136"/>
      <c r="O19" s="122">
        <f t="shared" ref="O19:O20" si="6">M19-D19</f>
        <v>9.9999999999980105E-3</v>
      </c>
      <c r="P19" s="123"/>
      <c r="Q19" s="36">
        <f>_xlfn.STDEV.P(O18:P20)</f>
        <v>0</v>
      </c>
      <c r="R19" s="42">
        <f>1.96*(Q19/SQRT(3))</f>
        <v>0</v>
      </c>
      <c r="S19" s="47">
        <f>AVERAGE(O18:P20)</f>
        <v>9.9999999999980105E-3</v>
      </c>
      <c r="T19" s="52">
        <f>(S19*100)/0.25</f>
        <v>3.9999999999992042</v>
      </c>
      <c r="U19" s="17" t="s">
        <v>22</v>
      </c>
    </row>
    <row r="20" spans="2:21" ht="15.75" thickBot="1" x14ac:dyDescent="0.3">
      <c r="B20" s="118" t="s">
        <v>2</v>
      </c>
      <c r="C20" s="119"/>
      <c r="D20" s="4">
        <v>62.11</v>
      </c>
      <c r="E20" s="137">
        <v>81.45</v>
      </c>
      <c r="F20" s="135"/>
      <c r="G20" s="135"/>
      <c r="H20" s="56">
        <f t="shared" si="5"/>
        <v>19.340000000000003</v>
      </c>
      <c r="I20" s="58"/>
      <c r="J20" s="64"/>
      <c r="K20" s="68"/>
      <c r="L20" s="75"/>
      <c r="M20" s="135">
        <v>62.12</v>
      </c>
      <c r="N20" s="136"/>
      <c r="O20" s="122">
        <f t="shared" si="6"/>
        <v>9.9999999999980105E-3</v>
      </c>
      <c r="P20" s="123"/>
      <c r="Q20" s="37"/>
      <c r="R20" s="43"/>
      <c r="S20" s="48"/>
      <c r="T20" s="52"/>
      <c r="U20" s="13"/>
    </row>
    <row r="21" spans="2:21" x14ac:dyDescent="0.25">
      <c r="B21" s="114" t="s">
        <v>3</v>
      </c>
      <c r="C21" s="115"/>
      <c r="D21" s="2">
        <v>47.96</v>
      </c>
      <c r="E21" s="133">
        <v>82.98</v>
      </c>
      <c r="F21" s="134"/>
      <c r="G21" s="134"/>
      <c r="H21" s="55">
        <f t="shared" si="5"/>
        <v>35.020000000000003</v>
      </c>
      <c r="I21" s="59"/>
      <c r="J21" s="62"/>
      <c r="K21" s="69"/>
      <c r="L21" s="74"/>
      <c r="M21" s="134">
        <v>47.98</v>
      </c>
      <c r="N21" s="134"/>
      <c r="O21" s="120">
        <f>M21-D21</f>
        <v>1.9999999999996021E-2</v>
      </c>
      <c r="P21" s="121"/>
      <c r="Q21" s="38"/>
      <c r="R21" s="44"/>
      <c r="S21" s="49"/>
      <c r="T21" s="51"/>
      <c r="U21" s="9"/>
    </row>
    <row r="22" spans="2:21" x14ac:dyDescent="0.25">
      <c r="B22" s="116" t="s">
        <v>4</v>
      </c>
      <c r="C22" s="117"/>
      <c r="D22" s="3">
        <v>55.23</v>
      </c>
      <c r="E22" s="137">
        <v>92.42</v>
      </c>
      <c r="F22" s="135"/>
      <c r="G22" s="135"/>
      <c r="H22" s="56">
        <f t="shared" si="5"/>
        <v>37.190000000000005</v>
      </c>
      <c r="I22" s="58">
        <f>_xlfn.STDEV.P(H21:H23)</f>
        <v>0.97921737457352642</v>
      </c>
      <c r="J22" s="63">
        <f>1.96*(I22/SQRT(3))</f>
        <v>1.108088773018161</v>
      </c>
      <c r="K22" s="68">
        <f>AVERAGE(H21:H23)</f>
        <v>35.81</v>
      </c>
      <c r="L22" s="75">
        <f>(K22*100)/97</f>
        <v>36.917525773195877</v>
      </c>
      <c r="M22" s="135">
        <v>55.25</v>
      </c>
      <c r="N22" s="135"/>
      <c r="O22" s="122">
        <f t="shared" ref="O22:O23" si="7">M22-D22</f>
        <v>2.0000000000003126E-2</v>
      </c>
      <c r="P22" s="123"/>
      <c r="Q22" s="38">
        <f>_xlfn.STDEV.P(O21:P23)</f>
        <v>4.7140452079144062E-3</v>
      </c>
      <c r="R22" s="44">
        <f t="shared" ref="R22:R28" si="8">1.96*(Q22/SQRT(3))</f>
        <v>5.3344443287324378E-3</v>
      </c>
      <c r="S22" s="47">
        <f t="shared" ref="S22" si="9">AVERAGE(O21:P23)</f>
        <v>1.666666666666335E-2</v>
      </c>
      <c r="T22" s="52">
        <f>(S22*100)/0.25</f>
        <v>6.66666666666534</v>
      </c>
      <c r="U22" s="17" t="s">
        <v>23</v>
      </c>
    </row>
    <row r="23" spans="2:21" ht="15.75" thickBot="1" x14ac:dyDescent="0.3">
      <c r="B23" s="118" t="s">
        <v>5</v>
      </c>
      <c r="C23" s="119"/>
      <c r="D23" s="4">
        <v>65.81</v>
      </c>
      <c r="E23" s="138">
        <v>101.03</v>
      </c>
      <c r="F23" s="139"/>
      <c r="G23" s="139"/>
      <c r="H23" s="56">
        <f t="shared" si="5"/>
        <v>35.22</v>
      </c>
      <c r="I23" s="60"/>
      <c r="J23" s="64"/>
      <c r="K23" s="70"/>
      <c r="L23" s="76"/>
      <c r="M23" s="139">
        <v>65.819999999999993</v>
      </c>
      <c r="N23" s="139"/>
      <c r="O23" s="122">
        <f t="shared" si="7"/>
        <v>9.9999999999909051E-3</v>
      </c>
      <c r="P23" s="123"/>
      <c r="Q23" s="38"/>
      <c r="R23" s="44"/>
      <c r="S23" s="48"/>
      <c r="T23" s="53"/>
      <c r="U23" s="13"/>
    </row>
    <row r="24" spans="2:21" x14ac:dyDescent="0.25">
      <c r="B24" s="114" t="s">
        <v>6</v>
      </c>
      <c r="C24" s="115"/>
      <c r="D24" s="2">
        <v>113.46</v>
      </c>
      <c r="E24" s="137">
        <v>147.19</v>
      </c>
      <c r="F24" s="135"/>
      <c r="G24" s="135"/>
      <c r="H24" s="55">
        <f t="shared" si="5"/>
        <v>33.730000000000004</v>
      </c>
      <c r="I24" s="59"/>
      <c r="J24" s="62"/>
      <c r="K24" s="69"/>
      <c r="L24" s="75"/>
      <c r="M24" s="135">
        <v>113.69</v>
      </c>
      <c r="N24" s="135"/>
      <c r="O24" s="120">
        <f>M24-D24</f>
        <v>0.23000000000000398</v>
      </c>
      <c r="P24" s="121"/>
      <c r="Q24" s="35"/>
      <c r="R24" s="41"/>
      <c r="S24" s="49"/>
      <c r="T24" s="52"/>
      <c r="U24" s="9"/>
    </row>
    <row r="25" spans="2:21" x14ac:dyDescent="0.25">
      <c r="B25" s="116" t="s">
        <v>7</v>
      </c>
      <c r="C25" s="117"/>
      <c r="D25" s="3">
        <v>115.52</v>
      </c>
      <c r="E25" s="137">
        <v>152.22999999999999</v>
      </c>
      <c r="F25" s="135"/>
      <c r="G25" s="135"/>
      <c r="H25" s="56">
        <f t="shared" si="5"/>
        <v>36.709999999999994</v>
      </c>
      <c r="I25" s="58">
        <f>_xlfn.STDEV.P(H24:H26)</f>
        <v>1.9014789565551924</v>
      </c>
      <c r="J25" s="63">
        <f>1.96*(I25/SQRT(3))</f>
        <v>2.1517259993540763</v>
      </c>
      <c r="K25" s="68">
        <f>AVERAGE(H24:H26)</f>
        <v>36.253333333333337</v>
      </c>
      <c r="L25" s="75">
        <f>(K25*100)/97</f>
        <v>37.374570446735405</v>
      </c>
      <c r="M25" s="135">
        <v>115.73</v>
      </c>
      <c r="N25" s="135"/>
      <c r="O25" s="122">
        <f t="shared" ref="O25:O26" si="10">M25-D25</f>
        <v>0.21000000000000796</v>
      </c>
      <c r="P25" s="123"/>
      <c r="Q25" s="36">
        <f>_xlfn.STDEV.P(O24:P26)</f>
        <v>8.1649658092756358E-3</v>
      </c>
      <c r="R25" s="42">
        <f t="shared" si="8"/>
        <v>9.2395286075023821E-3</v>
      </c>
      <c r="S25" s="47">
        <f>AVERAGE(O24:P26)</f>
        <v>0.22000000000000361</v>
      </c>
      <c r="T25" s="52">
        <f>(S25*100)/0.25</f>
        <v>88.00000000000145</v>
      </c>
      <c r="U25" s="17" t="s">
        <v>24</v>
      </c>
    </row>
    <row r="26" spans="2:21" ht="15.75" thickBot="1" x14ac:dyDescent="0.3">
      <c r="B26" s="118" t="s">
        <v>8</v>
      </c>
      <c r="C26" s="119"/>
      <c r="D26" s="4">
        <v>115.24</v>
      </c>
      <c r="E26" s="138">
        <v>153.56</v>
      </c>
      <c r="F26" s="139"/>
      <c r="G26" s="139"/>
      <c r="H26" s="77">
        <f t="shared" si="5"/>
        <v>38.320000000000007</v>
      </c>
      <c r="I26" s="60"/>
      <c r="J26" s="64"/>
      <c r="K26" s="70"/>
      <c r="L26" s="75"/>
      <c r="M26" s="139">
        <v>115.46</v>
      </c>
      <c r="N26" s="139"/>
      <c r="O26" s="124">
        <f t="shared" si="10"/>
        <v>0.21999999999999886</v>
      </c>
      <c r="P26" s="125"/>
      <c r="Q26" s="36"/>
      <c r="R26" s="43"/>
      <c r="S26" s="48"/>
      <c r="T26" s="52"/>
      <c r="U26" s="26"/>
    </row>
    <row r="27" spans="2:21" x14ac:dyDescent="0.25">
      <c r="B27" s="114" t="s">
        <v>32</v>
      </c>
      <c r="C27" s="115"/>
      <c r="D27" s="22"/>
      <c r="E27" s="22"/>
      <c r="F27" s="23"/>
      <c r="G27" s="24"/>
      <c r="H27" s="55">
        <f>97-SUM(H18,H21,H24)</f>
        <v>6.039999999999992</v>
      </c>
      <c r="I27" s="59"/>
      <c r="J27" s="80"/>
      <c r="K27" s="69"/>
      <c r="L27" s="74"/>
      <c r="M27" s="23"/>
      <c r="N27" s="24"/>
      <c r="O27" s="120">
        <f>0.25-SUM(O18,O21,O24)</f>
        <v>-9.9999999999980105E-3</v>
      </c>
      <c r="P27" s="121"/>
      <c r="Q27" s="35"/>
      <c r="R27" s="41"/>
      <c r="S27" s="49"/>
      <c r="T27" s="51"/>
      <c r="U27" s="9"/>
    </row>
    <row r="28" spans="2:21" x14ac:dyDescent="0.25">
      <c r="B28" s="116" t="s">
        <v>33</v>
      </c>
      <c r="C28" s="117"/>
      <c r="D28" s="20"/>
      <c r="E28" s="20"/>
      <c r="F28" s="25"/>
      <c r="G28" s="21"/>
      <c r="H28" s="56">
        <f>97-SUM(H19,H22,H25)</f>
        <v>1.5200000000000102</v>
      </c>
      <c r="I28" s="58">
        <f>_xlfn.STDEV.P(H27:H29)</f>
        <v>1.8522298873399925</v>
      </c>
      <c r="J28" s="65">
        <f>1.96*(I28/SQRT(3))</f>
        <v>2.0959954311513576</v>
      </c>
      <c r="K28" s="68">
        <f>AVERAGE(H27:H29)</f>
        <v>3.8933333333333309</v>
      </c>
      <c r="L28" s="75">
        <f>(K28*100)/97</f>
        <v>4.0137457044673512</v>
      </c>
      <c r="M28" s="25"/>
      <c r="N28" s="21"/>
      <c r="O28" s="122">
        <f>0.25-SUM(O19,O22,O25)</f>
        <v>9.9999999999909051E-3</v>
      </c>
      <c r="P28" s="123"/>
      <c r="Q28" s="36">
        <f>_xlfn.STDEV.P(O27:P29)</f>
        <v>9.4280904158204337E-3</v>
      </c>
      <c r="R28" s="42">
        <f t="shared" si="8"/>
        <v>1.0668888657455395E-2</v>
      </c>
      <c r="S28" s="47">
        <f>AVERAGE(O27:P29)</f>
        <v>3.3333333333350388E-3</v>
      </c>
      <c r="T28" s="52">
        <f>(S28*100)/0.25</f>
        <v>1.3333333333340156</v>
      </c>
      <c r="U28" s="17" t="s">
        <v>29</v>
      </c>
    </row>
    <row r="29" spans="2:21" ht="15.75" thickBot="1" x14ac:dyDescent="0.3">
      <c r="B29" s="118" t="s">
        <v>34</v>
      </c>
      <c r="C29" s="119"/>
      <c r="D29" s="32"/>
      <c r="E29" s="32"/>
      <c r="F29" s="31"/>
      <c r="G29" s="33"/>
      <c r="H29" s="77">
        <f>97-SUM(H20,H23,H26)</f>
        <v>4.1199999999999903</v>
      </c>
      <c r="I29" s="78"/>
      <c r="J29" s="66"/>
      <c r="K29" s="70"/>
      <c r="L29" s="76"/>
      <c r="M29" s="31"/>
      <c r="N29" s="33"/>
      <c r="O29" s="124">
        <f>0.25-SUM(O20,O23,O26)</f>
        <v>1.0000000000012221E-2</v>
      </c>
      <c r="P29" s="125"/>
      <c r="Q29" s="39"/>
      <c r="R29" s="43"/>
      <c r="S29" s="48"/>
      <c r="T29" s="53"/>
      <c r="U29" s="18"/>
    </row>
    <row r="30" spans="2:21" ht="15.75" thickBot="1" x14ac:dyDescent="0.3"/>
    <row r="31" spans="2:21" ht="15.75" thickBot="1" x14ac:dyDescent="0.3">
      <c r="B31" s="126" t="s">
        <v>16</v>
      </c>
      <c r="C31" s="127"/>
      <c r="D31" s="1" t="s">
        <v>9</v>
      </c>
      <c r="E31" s="128" t="s">
        <v>10</v>
      </c>
      <c r="F31" s="129"/>
      <c r="G31" s="130"/>
      <c r="H31" s="54" t="s">
        <v>11</v>
      </c>
      <c r="I31" s="57" t="s">
        <v>36</v>
      </c>
      <c r="J31" s="61" t="s">
        <v>37</v>
      </c>
      <c r="K31" s="67" t="s">
        <v>38</v>
      </c>
      <c r="L31" s="113" t="s">
        <v>39</v>
      </c>
      <c r="M31" s="129" t="s">
        <v>12</v>
      </c>
      <c r="N31" s="130"/>
      <c r="O31" s="131" t="s">
        <v>13</v>
      </c>
      <c r="P31" s="132"/>
      <c r="Q31" s="34" t="s">
        <v>30</v>
      </c>
      <c r="R31" s="40" t="s">
        <v>35</v>
      </c>
      <c r="S31" s="45" t="s">
        <v>19</v>
      </c>
      <c r="T31" s="50" t="s">
        <v>20</v>
      </c>
      <c r="U31" s="1" t="s">
        <v>21</v>
      </c>
    </row>
    <row r="32" spans="2:21" x14ac:dyDescent="0.25">
      <c r="B32" s="114" t="s">
        <v>0</v>
      </c>
      <c r="C32" s="115"/>
      <c r="D32" s="2">
        <v>46.94</v>
      </c>
      <c r="E32" s="133">
        <v>74.290000000000006</v>
      </c>
      <c r="F32" s="134"/>
      <c r="G32" s="134"/>
      <c r="H32" s="55">
        <f>E32-D32</f>
        <v>27.350000000000009</v>
      </c>
      <c r="I32" s="58"/>
      <c r="J32" s="62"/>
      <c r="K32" s="68"/>
      <c r="L32" s="75"/>
      <c r="M32" s="135">
        <v>46.95</v>
      </c>
      <c r="N32" s="136"/>
      <c r="O32" s="122">
        <f>M32-D32</f>
        <v>1.0000000000005116E-2</v>
      </c>
      <c r="P32" s="123"/>
      <c r="Q32" s="35"/>
      <c r="R32" s="41"/>
      <c r="S32" s="46"/>
      <c r="T32" s="51"/>
      <c r="U32" s="9"/>
    </row>
    <row r="33" spans="2:21" x14ac:dyDescent="0.25">
      <c r="B33" s="116" t="s">
        <v>1</v>
      </c>
      <c r="C33" s="117"/>
      <c r="D33" s="3">
        <v>45.41</v>
      </c>
      <c r="E33" s="137">
        <v>65.72</v>
      </c>
      <c r="F33" s="135"/>
      <c r="G33" s="135"/>
      <c r="H33" s="56">
        <f t="shared" ref="H33:H40" si="11">E33-D33</f>
        <v>20.310000000000002</v>
      </c>
      <c r="I33" s="58">
        <f>_xlfn.STDEV.P(H32:H34)</f>
        <v>6.7175656966559671</v>
      </c>
      <c r="J33" s="63">
        <f>1.96*(I33/SQRT(3))</f>
        <v>7.6016411919961042</v>
      </c>
      <c r="K33" s="68">
        <f>AVERAGE(H32:H34)</f>
        <v>19.536666666666672</v>
      </c>
      <c r="L33" s="75">
        <f>(K33*100)/97</f>
        <v>20.140893470790385</v>
      </c>
      <c r="M33" s="135">
        <v>45.42</v>
      </c>
      <c r="N33" s="136"/>
      <c r="O33" s="122">
        <f t="shared" ref="O33:O40" si="12">M33-D33</f>
        <v>1.0000000000005116E-2</v>
      </c>
      <c r="P33" s="123"/>
      <c r="Q33" s="36">
        <f>_xlfn.STDEV.P(O32:P34)</f>
        <v>3.3495306284372816E-15</v>
      </c>
      <c r="R33" s="42">
        <f>1.96*(Q33/SQRT(3))</f>
        <v>3.7903507235748356E-15</v>
      </c>
      <c r="S33" s="47">
        <f>AVERAGE(O32:P34)</f>
        <v>1.0000000000002748E-2</v>
      </c>
      <c r="T33" s="52">
        <f>(S33*100)/0.25</f>
        <v>4.0000000000010996</v>
      </c>
      <c r="U33" s="17" t="s">
        <v>22</v>
      </c>
    </row>
    <row r="34" spans="2:21" ht="15.75" thickBot="1" x14ac:dyDescent="0.3">
      <c r="B34" s="118" t="s">
        <v>2</v>
      </c>
      <c r="C34" s="119"/>
      <c r="D34" s="4">
        <v>47.89</v>
      </c>
      <c r="E34" s="137">
        <v>58.84</v>
      </c>
      <c r="F34" s="135"/>
      <c r="G34" s="135"/>
      <c r="H34" s="56">
        <f t="shared" si="11"/>
        <v>10.950000000000003</v>
      </c>
      <c r="I34" s="58"/>
      <c r="J34" s="64"/>
      <c r="K34" s="68"/>
      <c r="L34" s="75"/>
      <c r="M34" s="135">
        <v>47.9</v>
      </c>
      <c r="N34" s="136"/>
      <c r="O34" s="122">
        <f t="shared" si="12"/>
        <v>9.9999999999980105E-3</v>
      </c>
      <c r="P34" s="123"/>
      <c r="Q34" s="37"/>
      <c r="R34" s="43"/>
      <c r="S34" s="48"/>
      <c r="T34" s="52"/>
      <c r="U34" s="13"/>
    </row>
    <row r="35" spans="2:21" x14ac:dyDescent="0.25">
      <c r="B35" s="114" t="s">
        <v>3</v>
      </c>
      <c r="C35" s="115"/>
      <c r="D35" s="2">
        <v>45.24</v>
      </c>
      <c r="E35" s="133">
        <v>86.53</v>
      </c>
      <c r="F35" s="134"/>
      <c r="G35" s="134"/>
      <c r="H35" s="55">
        <f t="shared" si="11"/>
        <v>41.29</v>
      </c>
      <c r="I35" s="59"/>
      <c r="J35" s="62"/>
      <c r="K35" s="69"/>
      <c r="L35" s="74"/>
      <c r="M35" s="134">
        <v>45.26</v>
      </c>
      <c r="N35" s="134"/>
      <c r="O35" s="120">
        <f t="shared" si="12"/>
        <v>1.9999999999996021E-2</v>
      </c>
      <c r="P35" s="121"/>
      <c r="Q35" s="38"/>
      <c r="R35" s="44"/>
      <c r="S35" s="49"/>
      <c r="T35" s="51"/>
      <c r="U35" s="9"/>
    </row>
    <row r="36" spans="2:21" x14ac:dyDescent="0.25">
      <c r="B36" s="116" t="s">
        <v>4</v>
      </c>
      <c r="C36" s="117"/>
      <c r="D36" s="3">
        <v>62.37</v>
      </c>
      <c r="E36" s="137">
        <v>96.018000000000001</v>
      </c>
      <c r="F36" s="135"/>
      <c r="G36" s="135"/>
      <c r="H36" s="56">
        <f t="shared" si="11"/>
        <v>33.648000000000003</v>
      </c>
      <c r="I36" s="58">
        <f>_xlfn.STDEV.P(H35:H37)</f>
        <v>3.6897504884025292</v>
      </c>
      <c r="J36" s="63">
        <f>1.96*(I36/SQRT(3))</f>
        <v>4.175345737934637</v>
      </c>
      <c r="K36" s="68">
        <f>AVERAGE(H35:H37)</f>
        <v>36.076000000000001</v>
      </c>
      <c r="L36" s="75">
        <f>(K36*100)/97</f>
        <v>37.191752577319583</v>
      </c>
      <c r="M36" s="135">
        <v>62.39</v>
      </c>
      <c r="N36" s="135"/>
      <c r="O36" s="122">
        <f t="shared" si="12"/>
        <v>2.0000000000003126E-2</v>
      </c>
      <c r="P36" s="123"/>
      <c r="Q36" s="38">
        <f>_xlfn.STDEV.P(O35:P37)</f>
        <v>9.4280904158204337E-3</v>
      </c>
      <c r="R36" s="44">
        <f t="shared" ref="R36:R42" si="13">1.96*(Q36/SQRT(3))</f>
        <v>1.0668888657455395E-2</v>
      </c>
      <c r="S36" s="47">
        <f t="shared" ref="S36" si="14">AVERAGE(O35:P37)</f>
        <v>1.333333333333305E-2</v>
      </c>
      <c r="T36" s="52">
        <f>(S36*100)/0.25</f>
        <v>5.3333333333332202</v>
      </c>
      <c r="U36" s="17" t="s">
        <v>23</v>
      </c>
    </row>
    <row r="37" spans="2:21" ht="15.75" thickBot="1" x14ac:dyDescent="0.3">
      <c r="B37" s="118" t="s">
        <v>5</v>
      </c>
      <c r="C37" s="119"/>
      <c r="D37" s="4">
        <v>64.319999999999993</v>
      </c>
      <c r="E37" s="138">
        <v>97.61</v>
      </c>
      <c r="F37" s="139"/>
      <c r="G37" s="139"/>
      <c r="H37" s="56">
        <f t="shared" si="11"/>
        <v>33.290000000000006</v>
      </c>
      <c r="I37" s="60"/>
      <c r="J37" s="64"/>
      <c r="K37" s="70"/>
      <c r="L37" s="76"/>
      <c r="M37" s="139">
        <v>64.319999999999993</v>
      </c>
      <c r="N37" s="139"/>
      <c r="O37" s="124">
        <f t="shared" si="12"/>
        <v>0</v>
      </c>
      <c r="P37" s="125"/>
      <c r="Q37" s="38"/>
      <c r="R37" s="44"/>
      <c r="S37" s="48"/>
      <c r="T37" s="53"/>
      <c r="U37" s="13"/>
    </row>
    <row r="38" spans="2:21" x14ac:dyDescent="0.25">
      <c r="B38" s="114" t="s">
        <v>6</v>
      </c>
      <c r="C38" s="115"/>
      <c r="D38" s="2">
        <v>104.96</v>
      </c>
      <c r="E38" s="137">
        <v>131.38</v>
      </c>
      <c r="F38" s="135"/>
      <c r="G38" s="135"/>
      <c r="H38" s="55">
        <f t="shared" si="11"/>
        <v>26.42</v>
      </c>
      <c r="I38" s="59"/>
      <c r="J38" s="62"/>
      <c r="K38" s="69"/>
      <c r="L38" s="75"/>
      <c r="M38" s="135">
        <v>105.15</v>
      </c>
      <c r="N38" s="135"/>
      <c r="O38" s="120">
        <f t="shared" si="12"/>
        <v>0.19000000000001194</v>
      </c>
      <c r="P38" s="121"/>
      <c r="Q38" s="35"/>
      <c r="R38" s="41"/>
      <c r="S38" s="49"/>
      <c r="T38" s="52"/>
      <c r="U38" s="9"/>
    </row>
    <row r="39" spans="2:21" x14ac:dyDescent="0.25">
      <c r="B39" s="116" t="s">
        <v>7</v>
      </c>
      <c r="C39" s="117"/>
      <c r="D39" s="3">
        <v>116.44</v>
      </c>
      <c r="E39" s="137">
        <v>155.31</v>
      </c>
      <c r="F39" s="135"/>
      <c r="G39" s="135"/>
      <c r="H39" s="56">
        <f t="shared" si="11"/>
        <v>38.870000000000005</v>
      </c>
      <c r="I39" s="58">
        <f>_xlfn.STDEV.P(H38:H40)</f>
        <v>8.5501669899222215</v>
      </c>
      <c r="J39" s="63">
        <f>1.96*(I39/SQRT(3))</f>
        <v>9.6754247779657803</v>
      </c>
      <c r="K39" s="68">
        <f>AVERAGE(H38:H40)</f>
        <v>37.506666666666668</v>
      </c>
      <c r="L39" s="75">
        <f>(K39*100)/97</f>
        <v>38.666666666666671</v>
      </c>
      <c r="M39" s="135">
        <v>116.65</v>
      </c>
      <c r="N39" s="135"/>
      <c r="O39" s="122">
        <f t="shared" si="12"/>
        <v>0.21000000000000796</v>
      </c>
      <c r="P39" s="123"/>
      <c r="Q39" s="36">
        <f>_xlfn.STDEV.P(O38:P40)</f>
        <v>1.2472191289241458E-2</v>
      </c>
      <c r="R39" s="42">
        <f t="shared" si="13"/>
        <v>1.4113613076527001E-2</v>
      </c>
      <c r="S39" s="47">
        <f>AVERAGE(O38:P40)</f>
        <v>0.20666666666667291</v>
      </c>
      <c r="T39" s="52">
        <f>(S39*100)/0.25</f>
        <v>82.666666666669158</v>
      </c>
      <c r="U39" s="17" t="s">
        <v>24</v>
      </c>
    </row>
    <row r="40" spans="2:21" ht="15.75" thickBot="1" x14ac:dyDescent="0.3">
      <c r="B40" s="118" t="s">
        <v>8</v>
      </c>
      <c r="C40" s="119"/>
      <c r="D40" s="4">
        <v>115.49</v>
      </c>
      <c r="E40" s="138">
        <v>162.72</v>
      </c>
      <c r="F40" s="139"/>
      <c r="G40" s="139"/>
      <c r="H40" s="77">
        <f t="shared" si="11"/>
        <v>47.230000000000004</v>
      </c>
      <c r="I40" s="60"/>
      <c r="J40" s="64"/>
      <c r="K40" s="70"/>
      <c r="L40" s="75"/>
      <c r="M40" s="139">
        <v>115.71</v>
      </c>
      <c r="N40" s="139"/>
      <c r="O40" s="124">
        <f t="shared" si="12"/>
        <v>0.21999999999999886</v>
      </c>
      <c r="P40" s="125"/>
      <c r="Q40" s="36"/>
      <c r="R40" s="43"/>
      <c r="S40" s="48"/>
      <c r="T40" s="52"/>
      <c r="U40" s="26"/>
    </row>
    <row r="41" spans="2:21" x14ac:dyDescent="0.25">
      <c r="B41" s="114" t="s">
        <v>32</v>
      </c>
      <c r="C41" s="115"/>
      <c r="D41" s="22"/>
      <c r="E41" s="22"/>
      <c r="F41" s="23"/>
      <c r="G41" s="24"/>
      <c r="H41" s="55">
        <f>97-SUM(H32,H35,H38)</f>
        <v>1.9399999999999835</v>
      </c>
      <c r="I41" s="59"/>
      <c r="J41" s="80"/>
      <c r="K41" s="69"/>
      <c r="L41" s="74"/>
      <c r="M41" s="23"/>
      <c r="N41" s="24"/>
      <c r="O41" s="120">
        <f>0.25-SUM(O32,O35,O38)</f>
        <v>2.9999999999986926E-2</v>
      </c>
      <c r="P41" s="121"/>
      <c r="Q41" s="35"/>
      <c r="R41" s="41"/>
      <c r="S41" s="49"/>
      <c r="T41" s="51"/>
      <c r="U41" s="9"/>
    </row>
    <row r="42" spans="2:21" x14ac:dyDescent="0.25">
      <c r="B42" s="116" t="s">
        <v>33</v>
      </c>
      <c r="C42" s="117"/>
      <c r="D42" s="20"/>
      <c r="E42" s="20"/>
      <c r="F42" s="25"/>
      <c r="G42" s="21"/>
      <c r="H42" s="56">
        <f>97-SUM(H33,H36,H39)</f>
        <v>4.171999999999997</v>
      </c>
      <c r="I42" s="58">
        <f>_xlfn.STDEV.P(H41:H43)</f>
        <v>1.4800183182049569</v>
      </c>
      <c r="J42" s="65">
        <f>1.96*(I42/SQRT(3))</f>
        <v>1.6747983898655698</v>
      </c>
      <c r="K42" s="68">
        <f>AVERAGE(H41:H43)</f>
        <v>3.8806666666666558</v>
      </c>
      <c r="L42" s="75">
        <f>(K42*100)/97</f>
        <v>4.0006872852233561</v>
      </c>
      <c r="M42" s="25"/>
      <c r="N42" s="21"/>
      <c r="O42" s="122">
        <f>0.25-SUM(O33,O36,O39)</f>
        <v>9.9999999999837996E-3</v>
      </c>
      <c r="P42" s="123"/>
      <c r="Q42" s="36">
        <f>_xlfn.STDEV.P(O41:P43)</f>
        <v>8.1649658092785363E-3</v>
      </c>
      <c r="R42" s="42">
        <f t="shared" si="13"/>
        <v>9.2395286075056659E-3</v>
      </c>
      <c r="S42" s="47">
        <f>AVERAGE(O41:P43)</f>
        <v>1.9999999999991285E-2</v>
      </c>
      <c r="T42" s="52">
        <f>(S42*100)/0.25</f>
        <v>7.9999999999965139</v>
      </c>
      <c r="U42" s="17" t="s">
        <v>29</v>
      </c>
    </row>
    <row r="43" spans="2:21" ht="15.75" thickBot="1" x14ac:dyDescent="0.3">
      <c r="B43" s="118" t="s">
        <v>34</v>
      </c>
      <c r="C43" s="119"/>
      <c r="D43" s="32"/>
      <c r="E43" s="32"/>
      <c r="F43" s="31"/>
      <c r="G43" s="33"/>
      <c r="H43" s="77">
        <f>97-SUM(H34,H37,H40)</f>
        <v>5.5299999999999869</v>
      </c>
      <c r="I43" s="78"/>
      <c r="J43" s="66"/>
      <c r="K43" s="70"/>
      <c r="L43" s="76"/>
      <c r="M43" s="31"/>
      <c r="N43" s="33"/>
      <c r="O43" s="124">
        <f>0.25-SUM(O34,O37,O40)</f>
        <v>2.0000000000003126E-2</v>
      </c>
      <c r="P43" s="125"/>
      <c r="Q43" s="39"/>
      <c r="R43" s="43"/>
      <c r="S43" s="48"/>
      <c r="T43" s="53"/>
      <c r="U43" s="18"/>
    </row>
    <row r="44" spans="2:21" ht="15.75" thickBot="1" x14ac:dyDescent="0.3"/>
    <row r="45" spans="2:21" ht="15.75" thickBot="1" x14ac:dyDescent="0.3">
      <c r="B45" s="126" t="s">
        <v>25</v>
      </c>
      <c r="C45" s="127"/>
      <c r="D45" s="1" t="s">
        <v>9</v>
      </c>
      <c r="E45" s="128" t="s">
        <v>10</v>
      </c>
      <c r="F45" s="129"/>
      <c r="G45" s="130"/>
      <c r="H45" s="54" t="s">
        <v>11</v>
      </c>
      <c r="I45" s="57" t="s">
        <v>36</v>
      </c>
      <c r="J45" s="61" t="s">
        <v>37</v>
      </c>
      <c r="K45" s="67" t="s">
        <v>38</v>
      </c>
      <c r="L45" s="113" t="s">
        <v>39</v>
      </c>
      <c r="M45" s="129" t="s">
        <v>12</v>
      </c>
      <c r="N45" s="130"/>
      <c r="O45" s="131" t="s">
        <v>13</v>
      </c>
      <c r="P45" s="132"/>
      <c r="Q45" s="34" t="s">
        <v>30</v>
      </c>
      <c r="R45" s="40" t="s">
        <v>35</v>
      </c>
      <c r="S45" s="45" t="s">
        <v>19</v>
      </c>
      <c r="T45" s="50" t="s">
        <v>20</v>
      </c>
      <c r="U45" s="1" t="s">
        <v>21</v>
      </c>
    </row>
    <row r="46" spans="2:21" x14ac:dyDescent="0.25">
      <c r="B46" s="114" t="s">
        <v>0</v>
      </c>
      <c r="C46" s="115"/>
      <c r="D46" s="2">
        <v>63.23</v>
      </c>
      <c r="E46" s="133">
        <v>111.19</v>
      </c>
      <c r="F46" s="134"/>
      <c r="G46" s="134"/>
      <c r="H46" s="55">
        <f>E46-D46</f>
        <v>47.96</v>
      </c>
      <c r="I46" s="58"/>
      <c r="J46" s="62"/>
      <c r="K46" s="68"/>
      <c r="L46" s="75"/>
      <c r="M46" s="135">
        <v>63.24</v>
      </c>
      <c r="N46" s="136"/>
      <c r="O46" s="122">
        <f>M46-D46</f>
        <v>1.0000000000005116E-2</v>
      </c>
      <c r="P46" s="123"/>
      <c r="Q46" s="35"/>
      <c r="R46" s="41"/>
      <c r="S46" s="46"/>
      <c r="T46" s="51"/>
      <c r="U46" s="9"/>
    </row>
    <row r="47" spans="2:21" x14ac:dyDescent="0.25">
      <c r="B47" s="116" t="s">
        <v>1</v>
      </c>
      <c r="C47" s="117"/>
      <c r="D47" s="3">
        <v>62.13</v>
      </c>
      <c r="E47" s="137">
        <v>110.31</v>
      </c>
      <c r="F47" s="135"/>
      <c r="G47" s="135"/>
      <c r="H47" s="56">
        <f t="shared" ref="H47:H54" si="15">E47-D47</f>
        <v>48.18</v>
      </c>
      <c r="I47" s="58">
        <f>_xlfn.STDEV.P(H46:H48)</f>
        <v>1.8736298697685427</v>
      </c>
      <c r="J47" s="63">
        <f>1.96*(I47/SQRT(3))</f>
        <v>2.1202117909582796</v>
      </c>
      <c r="K47" s="68">
        <f>AVERAGE(H46:H48)</f>
        <v>49.393333333333338</v>
      </c>
      <c r="L47" s="75">
        <f>(K47*100)/97</f>
        <v>50.920962199312719</v>
      </c>
      <c r="M47" s="135">
        <v>62.15</v>
      </c>
      <c r="N47" s="136"/>
      <c r="O47" s="122">
        <f t="shared" ref="O47:O54" si="16">M47-D47</f>
        <v>1.9999999999996021E-2</v>
      </c>
      <c r="P47" s="123"/>
      <c r="Q47" s="36">
        <f>_xlfn.STDEV.P(O46:P48)</f>
        <v>4.7140452079077058E-3</v>
      </c>
      <c r="R47" s="42">
        <f>1.96*(Q47/SQRT(3))</f>
        <v>5.3344443287248553E-3</v>
      </c>
      <c r="S47" s="47">
        <f>AVERAGE(O46:P48)</f>
        <v>1.6666666666668089E-2</v>
      </c>
      <c r="T47" s="52">
        <f>(S47*100)/0.25</f>
        <v>6.6666666666672354</v>
      </c>
      <c r="U47" s="17" t="s">
        <v>22</v>
      </c>
    </row>
    <row r="48" spans="2:21" ht="15.75" thickBot="1" x14ac:dyDescent="0.3">
      <c r="B48" s="118" t="s">
        <v>2</v>
      </c>
      <c r="C48" s="119"/>
      <c r="D48" s="4">
        <v>61.68</v>
      </c>
      <c r="E48" s="137">
        <v>113.72</v>
      </c>
      <c r="F48" s="135"/>
      <c r="G48" s="135"/>
      <c r="H48" s="56">
        <f t="shared" si="15"/>
        <v>52.04</v>
      </c>
      <c r="I48" s="58"/>
      <c r="J48" s="64"/>
      <c r="K48" s="68"/>
      <c r="L48" s="75"/>
      <c r="M48" s="135">
        <v>61.7</v>
      </c>
      <c r="N48" s="136"/>
      <c r="O48" s="122">
        <f t="shared" si="16"/>
        <v>2.0000000000003126E-2</v>
      </c>
      <c r="P48" s="123"/>
      <c r="Q48" s="37"/>
      <c r="R48" s="43"/>
      <c r="S48" s="48"/>
      <c r="T48" s="52"/>
      <c r="U48" s="13"/>
    </row>
    <row r="49" spans="2:21" x14ac:dyDescent="0.25">
      <c r="B49" s="114" t="s">
        <v>3</v>
      </c>
      <c r="C49" s="115"/>
      <c r="D49" s="2">
        <v>47.96</v>
      </c>
      <c r="E49" s="133">
        <v>89.72</v>
      </c>
      <c r="F49" s="134"/>
      <c r="G49" s="134"/>
      <c r="H49" s="55">
        <f t="shared" si="15"/>
        <v>41.76</v>
      </c>
      <c r="I49" s="59"/>
      <c r="J49" s="62"/>
      <c r="K49" s="69"/>
      <c r="L49" s="74"/>
      <c r="M49" s="134">
        <v>48.01</v>
      </c>
      <c r="N49" s="134"/>
      <c r="O49" s="120">
        <f t="shared" si="16"/>
        <v>4.9999999999997158E-2</v>
      </c>
      <c r="P49" s="121"/>
      <c r="Q49" s="38"/>
      <c r="R49" s="44"/>
      <c r="S49" s="49"/>
      <c r="T49" s="51"/>
      <c r="U49" s="9"/>
    </row>
    <row r="50" spans="2:21" x14ac:dyDescent="0.25">
      <c r="B50" s="116" t="s">
        <v>4</v>
      </c>
      <c r="C50" s="117"/>
      <c r="D50" s="3">
        <v>45.41</v>
      </c>
      <c r="E50" s="137">
        <v>88.26</v>
      </c>
      <c r="F50" s="135"/>
      <c r="G50" s="135"/>
      <c r="H50" s="56">
        <f t="shared" si="15"/>
        <v>42.850000000000009</v>
      </c>
      <c r="I50" s="58">
        <f>_xlfn.STDEV.P(H49:H51)</f>
        <v>1.6793054119684927</v>
      </c>
      <c r="J50" s="63">
        <f>1.96*(I50/SQRT(3))</f>
        <v>1.9003129660371452</v>
      </c>
      <c r="K50" s="68">
        <f>AVERAGE(H49:H51)</f>
        <v>43.45000000000001</v>
      </c>
      <c r="L50" s="75">
        <f>(K50*100)/97</f>
        <v>44.793814432989699</v>
      </c>
      <c r="M50" s="135">
        <v>45.48</v>
      </c>
      <c r="N50" s="135"/>
      <c r="O50" s="122">
        <f t="shared" si="16"/>
        <v>7.0000000000000284E-2</v>
      </c>
      <c r="P50" s="123"/>
      <c r="Q50" s="38">
        <f>_xlfn.STDEV.P(O49:P51)</f>
        <v>1.247219128924971E-2</v>
      </c>
      <c r="R50" s="44">
        <f t="shared" ref="R50:R56" si="17">1.96*(Q50/SQRT(3))</f>
        <v>1.4113613076536339E-2</v>
      </c>
      <c r="S50" s="47">
        <f t="shared" ref="S50" si="18">AVERAGE(O49:P51)</f>
        <v>6.6666666666667609E-2</v>
      </c>
      <c r="T50" s="52">
        <f>(S50*100)/0.25</f>
        <v>26.666666666667044</v>
      </c>
      <c r="U50" s="17" t="s">
        <v>23</v>
      </c>
    </row>
    <row r="51" spans="2:21" ht="15.75" thickBot="1" x14ac:dyDescent="0.3">
      <c r="B51" s="118" t="s">
        <v>5</v>
      </c>
      <c r="C51" s="119"/>
      <c r="D51" s="4">
        <v>39.369999999999997</v>
      </c>
      <c r="E51" s="138">
        <v>85.11</v>
      </c>
      <c r="F51" s="139"/>
      <c r="G51" s="139"/>
      <c r="H51" s="56">
        <f t="shared" si="15"/>
        <v>45.74</v>
      </c>
      <c r="I51" s="60"/>
      <c r="J51" s="64"/>
      <c r="K51" s="70"/>
      <c r="L51" s="76"/>
      <c r="M51" s="139">
        <v>39.450000000000003</v>
      </c>
      <c r="N51" s="139"/>
      <c r="O51" s="124">
        <f t="shared" si="16"/>
        <v>8.00000000000054E-2</v>
      </c>
      <c r="P51" s="125"/>
      <c r="Q51" s="38"/>
      <c r="R51" s="44"/>
      <c r="S51" s="48"/>
      <c r="T51" s="53"/>
      <c r="U51" s="13"/>
    </row>
    <row r="52" spans="2:21" x14ac:dyDescent="0.25">
      <c r="B52" s="114" t="s">
        <v>6</v>
      </c>
      <c r="C52" s="115"/>
      <c r="D52" s="2">
        <v>113.24</v>
      </c>
      <c r="E52" s="137">
        <v>119.9</v>
      </c>
      <c r="F52" s="135"/>
      <c r="G52" s="135"/>
      <c r="H52" s="55">
        <f t="shared" si="15"/>
        <v>6.6600000000000108</v>
      </c>
      <c r="I52" s="59"/>
      <c r="J52" s="62"/>
      <c r="K52" s="69"/>
      <c r="L52" s="75"/>
      <c r="M52" s="135">
        <v>113.41</v>
      </c>
      <c r="N52" s="135"/>
      <c r="O52" s="120">
        <f t="shared" si="16"/>
        <v>0.17000000000000171</v>
      </c>
      <c r="P52" s="121"/>
      <c r="Q52" s="35"/>
      <c r="R52" s="41"/>
      <c r="S52" s="49"/>
      <c r="T52" s="52"/>
      <c r="U52" s="9"/>
    </row>
    <row r="53" spans="2:21" x14ac:dyDescent="0.25">
      <c r="B53" s="116" t="s">
        <v>7</v>
      </c>
      <c r="C53" s="117"/>
      <c r="D53" s="3">
        <v>113.14</v>
      </c>
      <c r="E53" s="137">
        <v>119.26</v>
      </c>
      <c r="F53" s="135"/>
      <c r="G53" s="135"/>
      <c r="H53" s="56">
        <f t="shared" si="15"/>
        <v>6.1200000000000045</v>
      </c>
      <c r="I53" s="58">
        <f>_xlfn.STDEV.P(H52:H54)</f>
        <v>1.1110355529864977</v>
      </c>
      <c r="J53" s="63">
        <f>1.96*(I53/SQRT(3))</f>
        <v>1.2572550841681585</v>
      </c>
      <c r="K53" s="68">
        <f>AVERAGE(H52:H54)</f>
        <v>5.6200000000000045</v>
      </c>
      <c r="L53" s="75">
        <f>(K53*100)/97</f>
        <v>5.793814432989695</v>
      </c>
      <c r="M53" s="135">
        <v>113.29</v>
      </c>
      <c r="N53" s="135"/>
      <c r="O53" s="122">
        <f t="shared" si="16"/>
        <v>0.15000000000000568</v>
      </c>
      <c r="P53" s="123"/>
      <c r="Q53" s="36">
        <f>_xlfn.STDEV.P(O52:P54)</f>
        <v>1.2472191289251587E-2</v>
      </c>
      <c r="R53" s="42">
        <f t="shared" si="17"/>
        <v>1.4113613076538462E-2</v>
      </c>
      <c r="S53" s="47">
        <f>AVERAGE(O52:P54)</f>
        <v>0.15333333333333124</v>
      </c>
      <c r="T53" s="52">
        <f>(S53*100)/0.25</f>
        <v>61.333333333332497</v>
      </c>
      <c r="U53" s="17" t="s">
        <v>24</v>
      </c>
    </row>
    <row r="54" spans="2:21" ht="15.75" thickBot="1" x14ac:dyDescent="0.3">
      <c r="B54" s="118" t="s">
        <v>8</v>
      </c>
      <c r="C54" s="119"/>
      <c r="D54" s="4">
        <v>116.43</v>
      </c>
      <c r="E54" s="138">
        <v>120.51</v>
      </c>
      <c r="F54" s="139"/>
      <c r="G54" s="139"/>
      <c r="H54" s="77">
        <f t="shared" si="15"/>
        <v>4.0799999999999983</v>
      </c>
      <c r="I54" s="60"/>
      <c r="J54" s="64"/>
      <c r="K54" s="70"/>
      <c r="L54" s="75"/>
      <c r="M54" s="139">
        <v>116.57</v>
      </c>
      <c r="N54" s="139"/>
      <c r="O54" s="124">
        <f t="shared" si="16"/>
        <v>0.13999999999998636</v>
      </c>
      <c r="P54" s="125"/>
      <c r="Q54" s="36"/>
      <c r="R54" s="43"/>
      <c r="S54" s="48"/>
      <c r="T54" s="52"/>
      <c r="U54" s="26"/>
    </row>
    <row r="55" spans="2:21" x14ac:dyDescent="0.25">
      <c r="B55" s="114" t="s">
        <v>32</v>
      </c>
      <c r="C55" s="115"/>
      <c r="D55" s="22"/>
      <c r="E55" s="22"/>
      <c r="F55" s="23"/>
      <c r="G55" s="24"/>
      <c r="H55" s="55">
        <f>97-SUM(H46,H49,H52)</f>
        <v>0.61999999999999034</v>
      </c>
      <c r="I55" s="59"/>
      <c r="J55" s="80"/>
      <c r="K55" s="69"/>
      <c r="L55" s="74"/>
      <c r="M55" s="23"/>
      <c r="N55" s="24"/>
      <c r="O55" s="120">
        <f>0.25-SUM(O46,O49,O52)</f>
        <v>1.9999999999996021E-2</v>
      </c>
      <c r="P55" s="121"/>
      <c r="Q55" s="35"/>
      <c r="R55" s="41"/>
      <c r="S55" s="49"/>
      <c r="T55" s="51"/>
      <c r="U55" s="9"/>
    </row>
    <row r="56" spans="2:21" x14ac:dyDescent="0.25">
      <c r="B56" s="116" t="s">
        <v>33</v>
      </c>
      <c r="C56" s="117"/>
      <c r="D56" s="20"/>
      <c r="E56" s="20"/>
      <c r="F56" s="25"/>
      <c r="G56" s="21"/>
      <c r="H56" s="56">
        <f>97-SUM(H47,H50,H53)</f>
        <v>-0.15000000000000568</v>
      </c>
      <c r="I56" s="58">
        <f>_xlfn.STDEV.P(H55:H57)</f>
        <v>2.4222900092451498</v>
      </c>
      <c r="J56" s="65">
        <f>1.96*(I56/SQRT(3))</f>
        <v>2.7410791862303356</v>
      </c>
      <c r="K56" s="68">
        <f>AVERAGE(H55:H57)</f>
        <v>-1.4633333333333383</v>
      </c>
      <c r="L56" s="75">
        <f>(K56*100)/97</f>
        <v>-1.5085910652921013</v>
      </c>
      <c r="M56" s="25"/>
      <c r="N56" s="21"/>
      <c r="O56" s="122">
        <f>0.25-SUM(O47,O50,O53)</f>
        <v>9.9999999999980105E-3</v>
      </c>
      <c r="P56" s="123"/>
      <c r="Q56" s="36">
        <f>_xlfn.STDEV.P(O55:P57)</f>
        <v>4.7140452079077032E-3</v>
      </c>
      <c r="R56" s="42">
        <f t="shared" si="17"/>
        <v>5.3344443287248527E-3</v>
      </c>
      <c r="S56" s="47">
        <f>AVERAGE(O55:P57)</f>
        <v>1.333333333333305E-2</v>
      </c>
      <c r="T56" s="52">
        <f>(S56*100)/0.25</f>
        <v>5.3333333333332202</v>
      </c>
      <c r="U56" s="17" t="s">
        <v>29</v>
      </c>
    </row>
    <row r="57" spans="2:21" ht="15.75" thickBot="1" x14ac:dyDescent="0.3">
      <c r="B57" s="118" t="s">
        <v>34</v>
      </c>
      <c r="C57" s="119"/>
      <c r="D57" s="32"/>
      <c r="E57" s="32"/>
      <c r="F57" s="31"/>
      <c r="G57" s="33"/>
      <c r="H57" s="77">
        <f>97-SUM(H48,H51,H54)</f>
        <v>-4.8599999999999994</v>
      </c>
      <c r="I57" s="78"/>
      <c r="J57" s="66"/>
      <c r="K57" s="70"/>
      <c r="L57" s="76"/>
      <c r="M57" s="31"/>
      <c r="N57" s="33"/>
      <c r="O57" s="124">
        <f>0.25-SUM(O48,O51,O54)</f>
        <v>1.0000000000005116E-2</v>
      </c>
      <c r="P57" s="125"/>
      <c r="Q57" s="39"/>
      <c r="R57" s="43"/>
      <c r="S57" s="48"/>
      <c r="T57" s="53"/>
      <c r="U57" s="18"/>
    </row>
    <row r="58" spans="2:21" ht="15.75" thickBot="1" x14ac:dyDescent="0.3"/>
    <row r="59" spans="2:21" ht="15.75" thickBot="1" x14ac:dyDescent="0.3">
      <c r="B59" s="126" t="s">
        <v>27</v>
      </c>
      <c r="C59" s="127"/>
      <c r="D59" s="1" t="s">
        <v>9</v>
      </c>
      <c r="E59" s="128" t="s">
        <v>10</v>
      </c>
      <c r="F59" s="129"/>
      <c r="G59" s="130"/>
      <c r="H59" s="54" t="s">
        <v>11</v>
      </c>
      <c r="I59" s="57" t="s">
        <v>36</v>
      </c>
      <c r="J59" s="61" t="s">
        <v>37</v>
      </c>
      <c r="K59" s="67" t="s">
        <v>38</v>
      </c>
      <c r="L59" s="113" t="s">
        <v>39</v>
      </c>
      <c r="M59" s="129" t="s">
        <v>12</v>
      </c>
      <c r="N59" s="130"/>
      <c r="O59" s="131" t="s">
        <v>13</v>
      </c>
      <c r="P59" s="132"/>
      <c r="Q59" s="34" t="s">
        <v>30</v>
      </c>
      <c r="R59" s="40" t="s">
        <v>35</v>
      </c>
      <c r="S59" s="45" t="s">
        <v>19</v>
      </c>
      <c r="T59" s="50" t="s">
        <v>20</v>
      </c>
      <c r="U59" s="1" t="s">
        <v>21</v>
      </c>
    </row>
    <row r="60" spans="2:21" x14ac:dyDescent="0.25">
      <c r="B60" s="114" t="s">
        <v>0</v>
      </c>
      <c r="C60" s="115"/>
      <c r="D60" s="2"/>
      <c r="E60" s="133"/>
      <c r="F60" s="134"/>
      <c r="G60" s="134"/>
      <c r="H60" s="55">
        <f>E60-D60</f>
        <v>0</v>
      </c>
      <c r="I60" s="58"/>
      <c r="J60" s="62"/>
      <c r="K60" s="68"/>
      <c r="L60" s="75"/>
      <c r="M60" s="135"/>
      <c r="N60" s="136"/>
      <c r="O60" s="122">
        <f>M60-D60</f>
        <v>0</v>
      </c>
      <c r="P60" s="123"/>
      <c r="Q60" s="35"/>
      <c r="R60" s="41"/>
      <c r="S60" s="46"/>
      <c r="T60" s="51"/>
      <c r="U60" s="9"/>
    </row>
    <row r="61" spans="2:21" x14ac:dyDescent="0.25">
      <c r="B61" s="116" t="s">
        <v>1</v>
      </c>
      <c r="C61" s="117"/>
      <c r="D61" s="3"/>
      <c r="E61" s="137"/>
      <c r="F61" s="135"/>
      <c r="G61" s="135"/>
      <c r="H61" s="56">
        <f t="shared" ref="H61:H68" si="19">E61-D61</f>
        <v>0</v>
      </c>
      <c r="I61" s="58">
        <f>_xlfn.STDEV.P(H60:H62)</f>
        <v>0</v>
      </c>
      <c r="J61" s="63">
        <f>1.96*(I61/SQRT(3))</f>
        <v>0</v>
      </c>
      <c r="K61" s="68">
        <f>AVERAGE(H60:H62)</f>
        <v>0</v>
      </c>
      <c r="L61" s="75">
        <f>(K61*100)/97</f>
        <v>0</v>
      </c>
      <c r="M61" s="135"/>
      <c r="N61" s="136"/>
      <c r="O61" s="122">
        <f t="shared" ref="O61:O68" si="20">M61-D61</f>
        <v>0</v>
      </c>
      <c r="P61" s="123"/>
      <c r="Q61" s="36">
        <f>_xlfn.STDEV.P(O60:P62)</f>
        <v>0</v>
      </c>
      <c r="R61" s="42">
        <f>1.96*(Q61/SQRT(3))</f>
        <v>0</v>
      </c>
      <c r="S61" s="47">
        <f>AVERAGE(O60:P62)</f>
        <v>0</v>
      </c>
      <c r="T61" s="52">
        <f>(S61*100)/0.25</f>
        <v>0</v>
      </c>
      <c r="U61" s="17" t="s">
        <v>22</v>
      </c>
    </row>
    <row r="62" spans="2:21" ht="15.75" thickBot="1" x14ac:dyDescent="0.3">
      <c r="B62" s="118" t="s">
        <v>2</v>
      </c>
      <c r="C62" s="119"/>
      <c r="D62" s="4"/>
      <c r="E62" s="137"/>
      <c r="F62" s="135"/>
      <c r="G62" s="135"/>
      <c r="H62" s="56">
        <f t="shared" si="19"/>
        <v>0</v>
      </c>
      <c r="I62" s="58"/>
      <c r="J62" s="64"/>
      <c r="K62" s="68"/>
      <c r="L62" s="75"/>
      <c r="M62" s="135"/>
      <c r="N62" s="136"/>
      <c r="O62" s="122">
        <f t="shared" si="20"/>
        <v>0</v>
      </c>
      <c r="P62" s="123"/>
      <c r="Q62" s="37"/>
      <c r="R62" s="43"/>
      <c r="S62" s="48"/>
      <c r="T62" s="52"/>
      <c r="U62" s="13"/>
    </row>
    <row r="63" spans="2:21" x14ac:dyDescent="0.25">
      <c r="B63" s="114" t="s">
        <v>3</v>
      </c>
      <c r="C63" s="115"/>
      <c r="D63" s="2">
        <v>42.57</v>
      </c>
      <c r="E63" s="133">
        <v>76.86</v>
      </c>
      <c r="F63" s="134"/>
      <c r="G63" s="134"/>
      <c r="H63" s="55">
        <f t="shared" si="19"/>
        <v>34.29</v>
      </c>
      <c r="I63" s="59"/>
      <c r="J63" s="62"/>
      <c r="K63" s="69"/>
      <c r="L63" s="74"/>
      <c r="M63" s="134">
        <v>42.66</v>
      </c>
      <c r="N63" s="134"/>
      <c r="O63" s="120">
        <f t="shared" si="20"/>
        <v>8.9999999999996305E-2</v>
      </c>
      <c r="P63" s="121"/>
      <c r="Q63" s="38"/>
      <c r="R63" s="44"/>
      <c r="S63" s="49"/>
      <c r="T63" s="51"/>
      <c r="U63" s="9"/>
    </row>
    <row r="64" spans="2:21" x14ac:dyDescent="0.25">
      <c r="B64" s="116" t="s">
        <v>4</v>
      </c>
      <c r="C64" s="117"/>
      <c r="D64" s="3">
        <v>65.709999999999994</v>
      </c>
      <c r="E64" s="137">
        <v>100.97</v>
      </c>
      <c r="F64" s="135"/>
      <c r="G64" s="135"/>
      <c r="H64" s="56">
        <f t="shared" si="19"/>
        <v>35.260000000000005</v>
      </c>
      <c r="I64" s="58">
        <f>_xlfn.STDEV.P(H63:H65)</f>
        <v>2.9797800067939382</v>
      </c>
      <c r="J64" s="63">
        <f>1.96*(I64/SQRT(3))</f>
        <v>3.3719385065347565</v>
      </c>
      <c r="K64" s="68">
        <f>AVERAGE(H63:H65)</f>
        <v>32.686666666666675</v>
      </c>
      <c r="L64" s="75">
        <f>(K64*100)/97</f>
        <v>33.697594501718221</v>
      </c>
      <c r="M64" s="135">
        <v>65.78</v>
      </c>
      <c r="N64" s="135"/>
      <c r="O64" s="122">
        <f t="shared" si="20"/>
        <v>7.000000000000739E-2</v>
      </c>
      <c r="P64" s="123"/>
      <c r="Q64" s="38">
        <f>_xlfn.STDEV.P(O63:P65)</f>
        <v>9.4280904158170892E-3</v>
      </c>
      <c r="R64" s="44">
        <f t="shared" ref="R64:R70" si="21">1.96*(Q64/SQRT(3))</f>
        <v>1.066888865745161E-2</v>
      </c>
      <c r="S64" s="47">
        <f t="shared" ref="S64" si="22">AVERAGE(O63:P65)</f>
        <v>8.3333333333335702E-2</v>
      </c>
      <c r="T64" s="52">
        <f>(S64*100)/0.25</f>
        <v>33.333333333334281</v>
      </c>
      <c r="U64" s="17" t="s">
        <v>23</v>
      </c>
    </row>
    <row r="65" spans="2:21" ht="15.75" thickBot="1" x14ac:dyDescent="0.3">
      <c r="B65" s="118" t="s">
        <v>5</v>
      </c>
      <c r="C65" s="119"/>
      <c r="D65" s="4">
        <v>45.55</v>
      </c>
      <c r="E65" s="138">
        <v>74.06</v>
      </c>
      <c r="F65" s="139"/>
      <c r="G65" s="139"/>
      <c r="H65" s="56">
        <f t="shared" si="19"/>
        <v>28.510000000000005</v>
      </c>
      <c r="I65" s="60"/>
      <c r="J65" s="64"/>
      <c r="K65" s="70"/>
      <c r="L65" s="76"/>
      <c r="M65" s="139">
        <v>45.64</v>
      </c>
      <c r="N65" s="139"/>
      <c r="O65" s="124">
        <f t="shared" si="20"/>
        <v>9.0000000000003411E-2</v>
      </c>
      <c r="P65" s="125"/>
      <c r="Q65" s="38"/>
      <c r="R65" s="44"/>
      <c r="S65" s="48"/>
      <c r="T65" s="53"/>
      <c r="U65" s="13"/>
    </row>
    <row r="66" spans="2:21" x14ac:dyDescent="0.25">
      <c r="B66" s="114" t="s">
        <v>6</v>
      </c>
      <c r="C66" s="115"/>
      <c r="D66" s="2">
        <v>114.47</v>
      </c>
      <c r="E66" s="137">
        <v>186.92</v>
      </c>
      <c r="F66" s="135"/>
      <c r="G66" s="135"/>
      <c r="H66" s="55">
        <f t="shared" si="19"/>
        <v>72.449999999999989</v>
      </c>
      <c r="I66" s="59"/>
      <c r="J66" s="62"/>
      <c r="K66" s="69"/>
      <c r="L66" s="75"/>
      <c r="M66" s="135">
        <v>114.59</v>
      </c>
      <c r="N66" s="135"/>
      <c r="O66" s="120">
        <f t="shared" si="20"/>
        <v>0.12000000000000455</v>
      </c>
      <c r="P66" s="121"/>
      <c r="Q66" s="35"/>
      <c r="R66" s="41"/>
      <c r="S66" s="49"/>
      <c r="T66" s="52"/>
      <c r="U66" s="9"/>
    </row>
    <row r="67" spans="2:21" x14ac:dyDescent="0.25">
      <c r="B67" s="116" t="s">
        <v>7</v>
      </c>
      <c r="C67" s="117"/>
      <c r="D67" s="3">
        <v>116.23</v>
      </c>
      <c r="E67" s="137">
        <v>186.78</v>
      </c>
      <c r="F67" s="135"/>
      <c r="G67" s="135"/>
      <c r="H67" s="56">
        <f t="shared" si="19"/>
        <v>70.55</v>
      </c>
      <c r="I67" s="58">
        <f>_xlfn.STDEV.P(H66:H68)</f>
        <v>1.2391753530294116</v>
      </c>
      <c r="J67" s="63">
        <f>1.96*(I67/SQRT(3))</f>
        <v>1.4022589183435734</v>
      </c>
      <c r="K67" s="68">
        <f>AVERAGE(H66:H68)</f>
        <v>72.183333333333337</v>
      </c>
      <c r="L67" s="75">
        <f>(K67*100)/97</f>
        <v>74.415807560137466</v>
      </c>
      <c r="M67" s="135">
        <v>116.4</v>
      </c>
      <c r="N67" s="135"/>
      <c r="O67" s="122">
        <f t="shared" si="20"/>
        <v>0.17000000000000171</v>
      </c>
      <c r="P67" s="123"/>
      <c r="Q67" s="36">
        <f>_xlfn.STDEV.P(O66:P68)</f>
        <v>2.0548046676561446E-2</v>
      </c>
      <c r="R67" s="42">
        <f t="shared" si="21"/>
        <v>2.3252303748866145E-2</v>
      </c>
      <c r="S67" s="47">
        <f>AVERAGE(O66:P68)</f>
        <v>0.14666666666666592</v>
      </c>
      <c r="T67" s="52">
        <f>(S67*100)/0.25</f>
        <v>58.666666666666366</v>
      </c>
      <c r="U67" s="17" t="s">
        <v>24</v>
      </c>
    </row>
    <row r="68" spans="2:21" ht="15.75" thickBot="1" x14ac:dyDescent="0.3">
      <c r="B68" s="118" t="s">
        <v>8</v>
      </c>
      <c r="C68" s="119"/>
      <c r="D68" s="4">
        <v>112.56</v>
      </c>
      <c r="E68" s="138">
        <v>186.11</v>
      </c>
      <c r="F68" s="139"/>
      <c r="G68" s="139"/>
      <c r="H68" s="77">
        <f t="shared" si="19"/>
        <v>73.550000000000011</v>
      </c>
      <c r="I68" s="60"/>
      <c r="J68" s="64"/>
      <c r="K68" s="70"/>
      <c r="L68" s="75"/>
      <c r="M68" s="139">
        <v>112.71</v>
      </c>
      <c r="N68" s="139"/>
      <c r="O68" s="124">
        <f t="shared" si="20"/>
        <v>0.14999999999999147</v>
      </c>
      <c r="P68" s="125"/>
      <c r="Q68" s="36"/>
      <c r="R68" s="43"/>
      <c r="S68" s="48"/>
      <c r="T68" s="52"/>
      <c r="U68" s="26"/>
    </row>
    <row r="69" spans="2:21" x14ac:dyDescent="0.25">
      <c r="B69" s="114" t="s">
        <v>32</v>
      </c>
      <c r="C69" s="115"/>
      <c r="D69" s="22"/>
      <c r="E69" s="22"/>
      <c r="F69" s="23"/>
      <c r="G69" s="24"/>
      <c r="H69" s="55">
        <f>97-SUM(H60,H63,H66)</f>
        <v>-9.7399999999999807</v>
      </c>
      <c r="I69" s="59"/>
      <c r="J69" s="80"/>
      <c r="K69" s="69"/>
      <c r="L69" s="74"/>
      <c r="M69" s="23"/>
      <c r="N69" s="24"/>
      <c r="O69" s="120">
        <f>0.25-SUM(O60,O63,O66)</f>
        <v>3.9999999999999147E-2</v>
      </c>
      <c r="P69" s="121"/>
      <c r="Q69" s="35"/>
      <c r="R69" s="41"/>
      <c r="S69" s="49"/>
      <c r="T69" s="51"/>
      <c r="U69" s="9"/>
    </row>
    <row r="70" spans="2:21" x14ac:dyDescent="0.25">
      <c r="B70" s="116" t="s">
        <v>33</v>
      </c>
      <c r="C70" s="117"/>
      <c r="D70" s="20"/>
      <c r="E70" s="20"/>
      <c r="F70" s="25"/>
      <c r="G70" s="21"/>
      <c r="H70" s="56">
        <f>97-SUM(H61,H64,H67)</f>
        <v>-8.8100000000000023</v>
      </c>
      <c r="I70" s="58">
        <f>_xlfn.STDEV.P(H69:H71)</f>
        <v>2.0229186834867949</v>
      </c>
      <c r="J70" s="65">
        <f>1.96*(I70/SQRT(3))</f>
        <v>2.2891479870612561</v>
      </c>
      <c r="K70" s="68">
        <f>AVERAGE(H69:H71)</f>
        <v>-7.87</v>
      </c>
      <c r="L70" s="75">
        <f>(K70*100)/97</f>
        <v>-8.1134020618556697</v>
      </c>
      <c r="M70" s="25"/>
      <c r="N70" s="21"/>
      <c r="O70" s="122">
        <f>0.25-SUM(O61,O64,O67)</f>
        <v>9.9999999999909051E-3</v>
      </c>
      <c r="P70" s="123"/>
      <c r="Q70" s="36">
        <f>_xlfn.STDEV.P(O69:P71)</f>
        <v>1.4142135623731488E-2</v>
      </c>
      <c r="R70" s="42">
        <f t="shared" si="21"/>
        <v>1.6003332986184039E-2</v>
      </c>
      <c r="S70" s="47">
        <f>AVERAGE(O69:P71)</f>
        <v>1.9999999999998391E-2</v>
      </c>
      <c r="T70" s="52">
        <f>(S70*100)/0.25</f>
        <v>7.9999999999993561</v>
      </c>
      <c r="U70" s="17" t="s">
        <v>29</v>
      </c>
    </row>
    <row r="71" spans="2:21" ht="15.75" thickBot="1" x14ac:dyDescent="0.3">
      <c r="B71" s="118" t="s">
        <v>34</v>
      </c>
      <c r="C71" s="119"/>
      <c r="D71" s="32"/>
      <c r="E71" s="32"/>
      <c r="F71" s="31"/>
      <c r="G71" s="33"/>
      <c r="H71" s="77">
        <f>97-SUM(H62,H65,H68)</f>
        <v>-5.0600000000000165</v>
      </c>
      <c r="I71" s="78"/>
      <c r="J71" s="66"/>
      <c r="K71" s="70"/>
      <c r="L71" s="76"/>
      <c r="M71" s="31"/>
      <c r="N71" s="33"/>
      <c r="O71" s="124">
        <f>0.25-SUM(O62,O65,O68)</f>
        <v>1.0000000000005116E-2</v>
      </c>
      <c r="P71" s="125"/>
      <c r="Q71" s="39"/>
      <c r="R71" s="43"/>
      <c r="S71" s="48"/>
      <c r="T71" s="53"/>
      <c r="U71" s="18"/>
    </row>
    <row r="72" spans="2:21" ht="15.75" thickBot="1" x14ac:dyDescent="0.3"/>
    <row r="73" spans="2:21" ht="15.75" thickBot="1" x14ac:dyDescent="0.3">
      <c r="B73" s="126" t="s">
        <v>26</v>
      </c>
      <c r="C73" s="127"/>
      <c r="D73" s="1" t="s">
        <v>9</v>
      </c>
      <c r="E73" s="128" t="s">
        <v>10</v>
      </c>
      <c r="F73" s="129"/>
      <c r="G73" s="130"/>
      <c r="H73" s="54" t="s">
        <v>11</v>
      </c>
      <c r="I73" s="57" t="s">
        <v>36</v>
      </c>
      <c r="J73" s="61" t="s">
        <v>37</v>
      </c>
      <c r="K73" s="67" t="s">
        <v>38</v>
      </c>
      <c r="L73" s="113" t="s">
        <v>39</v>
      </c>
      <c r="M73" s="129" t="s">
        <v>12</v>
      </c>
      <c r="N73" s="130"/>
      <c r="O73" s="131" t="s">
        <v>13</v>
      </c>
      <c r="P73" s="132"/>
      <c r="Q73" s="34" t="s">
        <v>30</v>
      </c>
      <c r="R73" s="40" t="s">
        <v>35</v>
      </c>
      <c r="S73" s="45" t="s">
        <v>19</v>
      </c>
      <c r="T73" s="50" t="s">
        <v>20</v>
      </c>
      <c r="U73" s="1" t="s">
        <v>21</v>
      </c>
    </row>
    <row r="74" spans="2:21" x14ac:dyDescent="0.25">
      <c r="B74" s="114" t="s">
        <v>0</v>
      </c>
      <c r="C74" s="115"/>
      <c r="D74" s="2"/>
      <c r="E74" s="133"/>
      <c r="F74" s="134"/>
      <c r="G74" s="134"/>
      <c r="H74" s="55">
        <f>E74-D74</f>
        <v>0</v>
      </c>
      <c r="I74" s="58"/>
      <c r="J74" s="62"/>
      <c r="K74" s="68"/>
      <c r="L74" s="75"/>
      <c r="M74" s="135"/>
      <c r="N74" s="136"/>
      <c r="O74" s="122">
        <f>M74-D74</f>
        <v>0</v>
      </c>
      <c r="P74" s="123"/>
      <c r="Q74" s="35"/>
      <c r="R74" s="41"/>
      <c r="S74" s="46"/>
      <c r="T74" s="51"/>
      <c r="U74" s="9"/>
    </row>
    <row r="75" spans="2:21" x14ac:dyDescent="0.25">
      <c r="B75" s="116" t="s">
        <v>1</v>
      </c>
      <c r="C75" s="117"/>
      <c r="D75" s="3"/>
      <c r="E75" s="137"/>
      <c r="F75" s="135"/>
      <c r="G75" s="135"/>
      <c r="H75" s="56">
        <f t="shared" ref="H75:H82" si="23">E75-D75</f>
        <v>0</v>
      </c>
      <c r="I75" s="58">
        <f>_xlfn.STDEV.P(H74:H76)</f>
        <v>0</v>
      </c>
      <c r="J75" s="63">
        <f>1.96*(I75/SQRT(3))</f>
        <v>0</v>
      </c>
      <c r="K75" s="68">
        <f>AVERAGE(H74:H76)</f>
        <v>0</v>
      </c>
      <c r="L75" s="75">
        <f>(K75*100)/97</f>
        <v>0</v>
      </c>
      <c r="M75" s="135"/>
      <c r="N75" s="136"/>
      <c r="O75" s="122">
        <f t="shared" ref="O75:O82" si="24">M75-D75</f>
        <v>0</v>
      </c>
      <c r="P75" s="123"/>
      <c r="Q75" s="36">
        <f>_xlfn.STDEV.P(O74:P76)</f>
        <v>0</v>
      </c>
      <c r="R75" s="42">
        <f>1.96*(Q75/SQRT(3))</f>
        <v>0</v>
      </c>
      <c r="S75" s="47">
        <f>AVERAGE(O74:P76)</f>
        <v>0</v>
      </c>
      <c r="T75" s="52">
        <f>(S75*100)/0.25</f>
        <v>0</v>
      </c>
      <c r="U75" s="17" t="s">
        <v>22</v>
      </c>
    </row>
    <row r="76" spans="2:21" ht="15.75" thickBot="1" x14ac:dyDescent="0.3">
      <c r="B76" s="118" t="s">
        <v>2</v>
      </c>
      <c r="C76" s="119"/>
      <c r="D76" s="4"/>
      <c r="E76" s="137"/>
      <c r="F76" s="135"/>
      <c r="G76" s="135"/>
      <c r="H76" s="56">
        <f t="shared" si="23"/>
        <v>0</v>
      </c>
      <c r="I76" s="58"/>
      <c r="J76" s="64"/>
      <c r="K76" s="68"/>
      <c r="L76" s="75"/>
      <c r="M76" s="135"/>
      <c r="N76" s="136"/>
      <c r="O76" s="122">
        <f t="shared" si="24"/>
        <v>0</v>
      </c>
      <c r="P76" s="123"/>
      <c r="Q76" s="37"/>
      <c r="R76" s="43"/>
      <c r="S76" s="48"/>
      <c r="T76" s="52"/>
      <c r="U76" s="13"/>
    </row>
    <row r="77" spans="2:21" x14ac:dyDescent="0.25">
      <c r="B77" s="114" t="s">
        <v>3</v>
      </c>
      <c r="C77" s="115"/>
      <c r="D77" s="2">
        <v>45.17</v>
      </c>
      <c r="E77" s="133">
        <v>75.87</v>
      </c>
      <c r="F77" s="134"/>
      <c r="G77" s="134"/>
      <c r="H77" s="55">
        <f t="shared" si="23"/>
        <v>30.700000000000003</v>
      </c>
      <c r="I77" s="59"/>
      <c r="J77" s="62"/>
      <c r="K77" s="69"/>
      <c r="L77" s="74"/>
      <c r="M77" s="134">
        <v>45.23</v>
      </c>
      <c r="N77" s="134"/>
      <c r="O77" s="120">
        <f t="shared" si="24"/>
        <v>5.9999999999995168E-2</v>
      </c>
      <c r="P77" s="121"/>
      <c r="Q77" s="38"/>
      <c r="R77" s="44"/>
      <c r="S77" s="49"/>
      <c r="T77" s="51"/>
      <c r="U77" s="9"/>
    </row>
    <row r="78" spans="2:21" x14ac:dyDescent="0.25">
      <c r="B78" s="116" t="s">
        <v>4</v>
      </c>
      <c r="C78" s="117"/>
      <c r="D78" s="3">
        <v>64.31</v>
      </c>
      <c r="E78" s="137">
        <v>93.25</v>
      </c>
      <c r="F78" s="135"/>
      <c r="G78" s="135"/>
      <c r="H78" s="56">
        <f t="shared" si="23"/>
        <v>28.939999999999998</v>
      </c>
      <c r="I78" s="58">
        <f>_xlfn.STDEV.P(H77:H79)</f>
        <v>1.3322995992727087</v>
      </c>
      <c r="J78" s="63">
        <f>1.96*(I78/SQRT(3))</f>
        <v>1.5076389232714047</v>
      </c>
      <c r="K78" s="68">
        <f>AVERAGE(H77:H79)</f>
        <v>30.613333333333333</v>
      </c>
      <c r="L78" s="75">
        <f>(K78*100)/97</f>
        <v>31.560137457044675</v>
      </c>
      <c r="M78" s="135">
        <v>64.349999999999994</v>
      </c>
      <c r="N78" s="135"/>
      <c r="O78" s="122">
        <f t="shared" si="24"/>
        <v>3.9999999999992042E-2</v>
      </c>
      <c r="P78" s="123"/>
      <c r="Q78" s="38">
        <f>_xlfn.STDEV.P(O77:P79)</f>
        <v>2.9439202887762476E-2</v>
      </c>
      <c r="R78" s="44">
        <f t="shared" ref="R78:R84" si="25">1.96*(Q78/SQRT(3))</f>
        <v>3.3313594155476245E-2</v>
      </c>
      <c r="S78" s="47">
        <f t="shared" ref="S78" si="26">AVERAGE(O77:P79)</f>
        <v>6.9999999999995552E-2</v>
      </c>
      <c r="T78" s="52">
        <f>(S78*100)/0.25</f>
        <v>27.99999999999822</v>
      </c>
      <c r="U78" s="17" t="s">
        <v>23</v>
      </c>
    </row>
    <row r="79" spans="2:21" ht="15.75" thickBot="1" x14ac:dyDescent="0.3">
      <c r="B79" s="118" t="s">
        <v>5</v>
      </c>
      <c r="C79" s="119"/>
      <c r="D79" s="4">
        <v>45.99</v>
      </c>
      <c r="E79" s="138">
        <v>78.19</v>
      </c>
      <c r="F79" s="139"/>
      <c r="G79" s="139"/>
      <c r="H79" s="56">
        <f t="shared" si="23"/>
        <v>32.199999999999996</v>
      </c>
      <c r="I79" s="60"/>
      <c r="J79" s="64"/>
      <c r="K79" s="70"/>
      <c r="L79" s="76"/>
      <c r="M79" s="139">
        <v>46.1</v>
      </c>
      <c r="N79" s="139"/>
      <c r="O79" s="124">
        <f t="shared" si="24"/>
        <v>0.10999999999999943</v>
      </c>
      <c r="P79" s="125"/>
      <c r="Q79" s="38"/>
      <c r="R79" s="44"/>
      <c r="S79" s="48"/>
      <c r="T79" s="53"/>
      <c r="U79" s="13"/>
    </row>
    <row r="80" spans="2:21" x14ac:dyDescent="0.25">
      <c r="B80" s="114" t="s">
        <v>6</v>
      </c>
      <c r="C80" s="115"/>
      <c r="D80" s="2">
        <v>112.7</v>
      </c>
      <c r="E80" s="137">
        <v>189.27</v>
      </c>
      <c r="F80" s="135"/>
      <c r="G80" s="135"/>
      <c r="H80" s="55">
        <f t="shared" si="23"/>
        <v>76.570000000000007</v>
      </c>
      <c r="I80" s="59"/>
      <c r="J80" s="62"/>
      <c r="K80" s="69"/>
      <c r="L80" s="75"/>
      <c r="M80" s="135">
        <v>112.82</v>
      </c>
      <c r="N80" s="135"/>
      <c r="O80" s="120">
        <f t="shared" si="24"/>
        <v>0.11999999999999034</v>
      </c>
      <c r="P80" s="121"/>
      <c r="Q80" s="35"/>
      <c r="R80" s="41"/>
      <c r="S80" s="49"/>
      <c r="T80" s="52"/>
      <c r="U80" s="9"/>
    </row>
    <row r="81" spans="2:21" x14ac:dyDescent="0.25">
      <c r="B81" s="116" t="s">
        <v>7</v>
      </c>
      <c r="C81" s="117"/>
      <c r="D81" s="3">
        <v>113.45</v>
      </c>
      <c r="E81" s="137">
        <v>182.75</v>
      </c>
      <c r="F81" s="135"/>
      <c r="G81" s="135"/>
      <c r="H81" s="56">
        <f t="shared" si="23"/>
        <v>69.3</v>
      </c>
      <c r="I81" s="58">
        <f>_xlfn.STDEV.P(H80:H82)</f>
        <v>4.3461323802510536</v>
      </c>
      <c r="J81" s="63">
        <f>1.96*(I81/SQRT(3))</f>
        <v>4.9181117713565223</v>
      </c>
      <c r="K81" s="68">
        <f>AVERAGE(H80:H82)</f>
        <v>70.69</v>
      </c>
      <c r="L81" s="75">
        <f>(K81*100)/97</f>
        <v>72.876288659793815</v>
      </c>
      <c r="M81" s="135">
        <v>113.61</v>
      </c>
      <c r="N81" s="135"/>
      <c r="O81" s="122">
        <f t="shared" si="24"/>
        <v>0.15999999999999659</v>
      </c>
      <c r="P81" s="123"/>
      <c r="Q81" s="36">
        <f>_xlfn.STDEV.P(O80:P82)</f>
        <v>3.681787005729209E-2</v>
      </c>
      <c r="R81" s="42">
        <f t="shared" si="25"/>
        <v>4.1663342089589855E-2</v>
      </c>
      <c r="S81" s="47">
        <f>AVERAGE(O80:P82)</f>
        <v>0.11666666666666003</v>
      </c>
      <c r="T81" s="52">
        <f>(S81*100)/0.25</f>
        <v>46.666666666664014</v>
      </c>
      <c r="U81" s="17" t="s">
        <v>24</v>
      </c>
    </row>
    <row r="82" spans="2:21" ht="15.75" thickBot="1" x14ac:dyDescent="0.3">
      <c r="B82" s="118" t="s">
        <v>8</v>
      </c>
      <c r="C82" s="119"/>
      <c r="D82" s="4">
        <v>104.95</v>
      </c>
      <c r="E82" s="138">
        <v>171.15</v>
      </c>
      <c r="F82" s="139"/>
      <c r="G82" s="139"/>
      <c r="H82" s="77">
        <f t="shared" si="23"/>
        <v>66.2</v>
      </c>
      <c r="I82" s="60"/>
      <c r="J82" s="64"/>
      <c r="K82" s="70"/>
      <c r="L82" s="75"/>
      <c r="M82" s="139">
        <v>105.02</v>
      </c>
      <c r="N82" s="139"/>
      <c r="O82" s="124">
        <f t="shared" si="24"/>
        <v>6.9999999999993179E-2</v>
      </c>
      <c r="P82" s="125"/>
      <c r="Q82" s="36"/>
      <c r="R82" s="43"/>
      <c r="S82" s="48"/>
      <c r="T82" s="52"/>
      <c r="U82" s="26"/>
    </row>
    <row r="83" spans="2:21" x14ac:dyDescent="0.25">
      <c r="B83" s="114" t="s">
        <v>32</v>
      </c>
      <c r="C83" s="115"/>
      <c r="D83" s="22"/>
      <c r="E83" s="22"/>
      <c r="F83" s="23"/>
      <c r="G83" s="24"/>
      <c r="H83" s="55">
        <f>97-SUM(H74,H77,H80)</f>
        <v>-10.27000000000001</v>
      </c>
      <c r="I83" s="59"/>
      <c r="J83" s="80"/>
      <c r="K83" s="69"/>
      <c r="L83" s="74"/>
      <c r="M83" s="23"/>
      <c r="N83" s="24"/>
      <c r="O83" s="120">
        <f>0.25-SUM(O74,O77,O80)</f>
        <v>7.0000000000014495E-2</v>
      </c>
      <c r="P83" s="121"/>
      <c r="Q83" s="35"/>
      <c r="R83" s="41"/>
      <c r="S83" s="49"/>
      <c r="T83" s="51"/>
      <c r="U83" s="9"/>
    </row>
    <row r="84" spans="2:21" x14ac:dyDescent="0.25">
      <c r="B84" s="116" t="s">
        <v>33</v>
      </c>
      <c r="C84" s="117"/>
      <c r="D84" s="20"/>
      <c r="E84" s="20"/>
      <c r="F84" s="25"/>
      <c r="G84" s="21"/>
      <c r="H84" s="56">
        <f>97-SUM(H75,H78,H81)</f>
        <v>-1.2399999999999949</v>
      </c>
      <c r="I84" s="58">
        <f>_xlfn.STDEV.P(H83:H85)</f>
        <v>4.2195760713870607</v>
      </c>
      <c r="J84" s="65">
        <f>1.96*(I84/SQRT(3))</f>
        <v>4.7748998261355888</v>
      </c>
      <c r="K84" s="68">
        <f>AVERAGE(H83:H85)</f>
        <v>-4.3033333333333372</v>
      </c>
      <c r="L84" s="75">
        <f>(K84*100)/97</f>
        <v>-4.4364261168384918</v>
      </c>
      <c r="M84" s="25"/>
      <c r="N84" s="21"/>
      <c r="O84" s="122">
        <f>0.25-SUM(O75,O78,O81)</f>
        <v>5.0000000000011369E-2</v>
      </c>
      <c r="P84" s="123"/>
      <c r="Q84" s="36">
        <f>_xlfn.STDEV.P(O83:P85)</f>
        <v>9.4280904158204407E-3</v>
      </c>
      <c r="R84" s="42">
        <f t="shared" si="25"/>
        <v>1.0668888657455402E-2</v>
      </c>
      <c r="S84" s="47">
        <f>AVERAGE(O83:P85)</f>
        <v>6.3333333333344413E-2</v>
      </c>
      <c r="T84" s="52">
        <f>(S84*100)/0.25</f>
        <v>25.333333333337766</v>
      </c>
      <c r="U84" s="17" t="s">
        <v>29</v>
      </c>
    </row>
    <row r="85" spans="2:21" ht="15.75" thickBot="1" x14ac:dyDescent="0.3">
      <c r="B85" s="118" t="s">
        <v>34</v>
      </c>
      <c r="C85" s="119"/>
      <c r="D85" s="32"/>
      <c r="E85" s="32"/>
      <c r="F85" s="31"/>
      <c r="G85" s="33"/>
      <c r="H85" s="77">
        <f>97-SUM(H76,H79,H82)</f>
        <v>-1.4000000000000057</v>
      </c>
      <c r="I85" s="78"/>
      <c r="J85" s="66"/>
      <c r="K85" s="70"/>
      <c r="L85" s="76"/>
      <c r="M85" s="31"/>
      <c r="N85" s="33"/>
      <c r="O85" s="124">
        <f>0.25-SUM(O76,O79,O82)</f>
        <v>7.000000000000739E-2</v>
      </c>
      <c r="P85" s="125"/>
      <c r="Q85" s="39"/>
      <c r="R85" s="43"/>
      <c r="S85" s="48"/>
      <c r="T85" s="53"/>
      <c r="U85" s="18"/>
    </row>
    <row r="86" spans="2:21" ht="15.75" thickBot="1" x14ac:dyDescent="0.3"/>
    <row r="87" spans="2:21" ht="15.75" thickBot="1" x14ac:dyDescent="0.3">
      <c r="B87" s="126" t="s">
        <v>28</v>
      </c>
      <c r="C87" s="127"/>
      <c r="D87" s="1" t="s">
        <v>9</v>
      </c>
      <c r="E87" s="128" t="s">
        <v>10</v>
      </c>
      <c r="F87" s="129"/>
      <c r="G87" s="130"/>
      <c r="H87" s="54" t="s">
        <v>11</v>
      </c>
      <c r="I87" s="57" t="s">
        <v>36</v>
      </c>
      <c r="J87" s="61" t="s">
        <v>37</v>
      </c>
      <c r="K87" s="67" t="s">
        <v>38</v>
      </c>
      <c r="L87" s="72" t="s">
        <v>39</v>
      </c>
      <c r="M87" s="128" t="s">
        <v>12</v>
      </c>
      <c r="N87" s="130"/>
      <c r="O87" s="131" t="s">
        <v>13</v>
      </c>
      <c r="P87" s="132"/>
      <c r="Q87" s="34" t="s">
        <v>30</v>
      </c>
      <c r="R87" s="40" t="s">
        <v>35</v>
      </c>
      <c r="S87" s="45" t="s">
        <v>19</v>
      </c>
      <c r="T87" s="50" t="s">
        <v>20</v>
      </c>
      <c r="U87" s="1" t="s">
        <v>21</v>
      </c>
    </row>
    <row r="88" spans="2:21" x14ac:dyDescent="0.25">
      <c r="B88" s="114" t="s">
        <v>0</v>
      </c>
      <c r="C88" s="115"/>
      <c r="D88" s="2"/>
      <c r="E88" s="133"/>
      <c r="F88" s="134"/>
      <c r="G88" s="134"/>
      <c r="H88" s="55">
        <f>E88-D88</f>
        <v>0</v>
      </c>
      <c r="I88" s="58"/>
      <c r="J88" s="62"/>
      <c r="K88" s="68"/>
      <c r="L88" s="73"/>
      <c r="M88" s="135"/>
      <c r="N88" s="136"/>
      <c r="O88" s="122">
        <f>M88-D88</f>
        <v>0</v>
      </c>
      <c r="P88" s="123"/>
      <c r="Q88" s="35"/>
      <c r="R88" s="41"/>
      <c r="S88" s="46"/>
      <c r="T88" s="51"/>
      <c r="U88" s="9"/>
    </row>
    <row r="89" spans="2:21" x14ac:dyDescent="0.25">
      <c r="B89" s="116" t="s">
        <v>1</v>
      </c>
      <c r="C89" s="117"/>
      <c r="D89" s="3"/>
      <c r="E89" s="137"/>
      <c r="F89" s="135"/>
      <c r="G89" s="135"/>
      <c r="H89" s="56">
        <f t="shared" ref="H89:H96" si="27">E89-D89</f>
        <v>0</v>
      </c>
      <c r="I89" s="58">
        <f>_xlfn.STDEV.P(H88:H90)</f>
        <v>0</v>
      </c>
      <c r="J89" s="63">
        <f>1.96*(I89/SQRT(3))</f>
        <v>0</v>
      </c>
      <c r="K89" s="68">
        <f>AVERAGE(H88:H90)</f>
        <v>0</v>
      </c>
      <c r="L89" s="73">
        <f>(K89*100)/97</f>
        <v>0</v>
      </c>
      <c r="M89" s="135"/>
      <c r="N89" s="136"/>
      <c r="O89" s="122">
        <f t="shared" ref="O89:O96" si="28">M89-D89</f>
        <v>0</v>
      </c>
      <c r="P89" s="123"/>
      <c r="Q89" s="36">
        <f>_xlfn.STDEV.P(O88:P90)</f>
        <v>0</v>
      </c>
      <c r="R89" s="42">
        <f>1.96*(Q89/SQRT(3))</f>
        <v>0</v>
      </c>
      <c r="S89" s="47">
        <f>AVERAGE(O88:P90)</f>
        <v>0</v>
      </c>
      <c r="T89" s="52">
        <f>(S89*100)/0.25</f>
        <v>0</v>
      </c>
      <c r="U89" s="17" t="s">
        <v>22</v>
      </c>
    </row>
    <row r="90" spans="2:21" ht="15.75" thickBot="1" x14ac:dyDescent="0.3">
      <c r="B90" s="118" t="s">
        <v>2</v>
      </c>
      <c r="C90" s="119"/>
      <c r="D90" s="4"/>
      <c r="E90" s="137"/>
      <c r="F90" s="135"/>
      <c r="G90" s="135"/>
      <c r="H90" s="56">
        <f t="shared" si="27"/>
        <v>0</v>
      </c>
      <c r="I90" s="58"/>
      <c r="J90" s="64"/>
      <c r="K90" s="68"/>
      <c r="L90" s="73"/>
      <c r="M90" s="135"/>
      <c r="N90" s="136"/>
      <c r="O90" s="122">
        <f t="shared" si="28"/>
        <v>0</v>
      </c>
      <c r="P90" s="123"/>
      <c r="Q90" s="37"/>
      <c r="R90" s="43"/>
      <c r="S90" s="48"/>
      <c r="T90" s="52"/>
      <c r="U90" s="13"/>
    </row>
    <row r="91" spans="2:21" x14ac:dyDescent="0.25">
      <c r="B91" s="114" t="s">
        <v>3</v>
      </c>
      <c r="C91" s="115"/>
      <c r="D91" s="2">
        <v>48.75</v>
      </c>
      <c r="E91" s="133">
        <v>75.73</v>
      </c>
      <c r="F91" s="134"/>
      <c r="G91" s="134"/>
      <c r="H91" s="55">
        <f t="shared" si="27"/>
        <v>26.980000000000004</v>
      </c>
      <c r="I91" s="59"/>
      <c r="J91" s="62"/>
      <c r="K91" s="69"/>
      <c r="L91" s="74"/>
      <c r="M91" s="134">
        <v>48.79</v>
      </c>
      <c r="N91" s="134"/>
      <c r="O91" s="120">
        <f t="shared" si="28"/>
        <v>3.9999999999999147E-2</v>
      </c>
      <c r="P91" s="121"/>
      <c r="Q91" s="38"/>
      <c r="R91" s="44"/>
      <c r="S91" s="49"/>
      <c r="T91" s="51"/>
      <c r="U91" s="9"/>
    </row>
    <row r="92" spans="2:21" x14ac:dyDescent="0.25">
      <c r="B92" s="116" t="s">
        <v>4</v>
      </c>
      <c r="C92" s="117"/>
      <c r="D92" s="3">
        <v>44.08</v>
      </c>
      <c r="E92" s="137">
        <v>81.099999999999994</v>
      </c>
      <c r="F92" s="135"/>
      <c r="G92" s="135"/>
      <c r="H92" s="56">
        <f t="shared" si="27"/>
        <v>37.019999999999996</v>
      </c>
      <c r="I92" s="58">
        <f>_xlfn.STDEV.P(H91:H93)</f>
        <v>4.6044350600504931</v>
      </c>
      <c r="J92" s="63">
        <f>1.96*(I92/SQRT(3))</f>
        <v>5.2104087699171533</v>
      </c>
      <c r="K92" s="68">
        <f>AVERAGE(H91:H93)</f>
        <v>30.516666666666666</v>
      </c>
      <c r="L92" s="75">
        <f>(K92*100)/97</f>
        <v>31.460481099656356</v>
      </c>
      <c r="M92" s="135">
        <v>44.16</v>
      </c>
      <c r="N92" s="135"/>
      <c r="O92" s="122">
        <f t="shared" si="28"/>
        <v>7.9999999999998295E-2</v>
      </c>
      <c r="P92" s="123"/>
      <c r="Q92" s="38">
        <f>_xlfn.STDEV.P(O91:P93)</f>
        <v>1.6996731711976736E-2</v>
      </c>
      <c r="R92" s="44">
        <f t="shared" ref="R92:R98" si="29">1.96*(Q92/SQRT(3))</f>
        <v>1.9233612553337092E-2</v>
      </c>
      <c r="S92" s="47">
        <f t="shared" ref="S92" si="30">AVERAGE(O91:P93)</f>
        <v>6.3333333333334949E-2</v>
      </c>
      <c r="T92" s="52">
        <f>(S92*100)/0.25</f>
        <v>25.333333333333979</v>
      </c>
      <c r="U92" s="17" t="s">
        <v>23</v>
      </c>
    </row>
    <row r="93" spans="2:21" ht="15.75" thickBot="1" x14ac:dyDescent="0.3">
      <c r="B93" s="118" t="s">
        <v>5</v>
      </c>
      <c r="C93" s="119"/>
      <c r="D93" s="4">
        <v>64.44</v>
      </c>
      <c r="E93" s="138">
        <v>91.99</v>
      </c>
      <c r="F93" s="139"/>
      <c r="G93" s="139"/>
      <c r="H93" s="56">
        <f t="shared" si="27"/>
        <v>27.549999999999997</v>
      </c>
      <c r="I93" s="60"/>
      <c r="J93" s="64"/>
      <c r="K93" s="70"/>
      <c r="L93" s="76"/>
      <c r="M93" s="139">
        <v>64.510000000000005</v>
      </c>
      <c r="N93" s="139"/>
      <c r="O93" s="124">
        <f t="shared" si="28"/>
        <v>7.000000000000739E-2</v>
      </c>
      <c r="P93" s="125"/>
      <c r="Q93" s="38"/>
      <c r="R93" s="44"/>
      <c r="S93" s="48"/>
      <c r="T93" s="53"/>
      <c r="U93" s="13"/>
    </row>
    <row r="94" spans="2:21" x14ac:dyDescent="0.25">
      <c r="B94" s="114" t="s">
        <v>6</v>
      </c>
      <c r="C94" s="115"/>
      <c r="D94" s="2">
        <v>115.73</v>
      </c>
      <c r="E94" s="137">
        <v>190.15</v>
      </c>
      <c r="F94" s="135"/>
      <c r="G94" s="135"/>
      <c r="H94" s="55">
        <f t="shared" si="27"/>
        <v>74.42</v>
      </c>
      <c r="I94" s="59"/>
      <c r="J94" s="62"/>
      <c r="K94" s="69"/>
      <c r="L94" s="73"/>
      <c r="M94" s="135">
        <v>115.89</v>
      </c>
      <c r="N94" s="135"/>
      <c r="O94" s="120">
        <f t="shared" si="28"/>
        <v>0.15999999999999659</v>
      </c>
      <c r="P94" s="121"/>
      <c r="Q94" s="35"/>
      <c r="R94" s="41"/>
      <c r="S94" s="49"/>
      <c r="T94" s="52"/>
      <c r="U94" s="9"/>
    </row>
    <row r="95" spans="2:21" x14ac:dyDescent="0.25">
      <c r="B95" s="116" t="s">
        <v>7</v>
      </c>
      <c r="C95" s="117"/>
      <c r="D95" s="3">
        <v>115.22</v>
      </c>
      <c r="E95" s="137">
        <v>181.99</v>
      </c>
      <c r="F95" s="135"/>
      <c r="G95" s="135"/>
      <c r="H95" s="56">
        <f t="shared" si="27"/>
        <v>66.77000000000001</v>
      </c>
      <c r="I95" s="58">
        <f>_xlfn.STDEV.P(H94:H96)</f>
        <v>3.4082546853191538</v>
      </c>
      <c r="J95" s="63">
        <f>1.96*(I95/SQRT(3))</f>
        <v>3.8568032496702007</v>
      </c>
      <c r="K95" s="68">
        <f>AVERAGE(H94:H96)</f>
        <v>71.56</v>
      </c>
      <c r="L95" s="73">
        <f>(K95*100)/97</f>
        <v>73.773195876288653</v>
      </c>
      <c r="M95" s="135">
        <v>115.4</v>
      </c>
      <c r="N95" s="135"/>
      <c r="O95" s="122">
        <f t="shared" si="28"/>
        <v>0.18000000000000682</v>
      </c>
      <c r="P95" s="123"/>
      <c r="Q95" s="36">
        <f>_xlfn.STDEV.P(O94:P96)</f>
        <v>8.1649658092814367E-3</v>
      </c>
      <c r="R95" s="42">
        <f t="shared" si="29"/>
        <v>9.239528607508948E-3</v>
      </c>
      <c r="S95" s="47">
        <f>AVERAGE(O94:P96)</f>
        <v>0.17000000000000171</v>
      </c>
      <c r="T95" s="52">
        <f>(S95*100)/0.25</f>
        <v>68.000000000000682</v>
      </c>
      <c r="U95" s="17" t="s">
        <v>24</v>
      </c>
    </row>
    <row r="96" spans="2:21" ht="15.75" thickBot="1" x14ac:dyDescent="0.3">
      <c r="B96" s="118" t="s">
        <v>8</v>
      </c>
      <c r="C96" s="119"/>
      <c r="D96" s="4">
        <v>113.2</v>
      </c>
      <c r="E96" s="138">
        <v>186.69</v>
      </c>
      <c r="F96" s="139"/>
      <c r="G96" s="139"/>
      <c r="H96" s="77">
        <f t="shared" si="27"/>
        <v>73.489999999999995</v>
      </c>
      <c r="I96" s="60"/>
      <c r="J96" s="64"/>
      <c r="K96" s="70"/>
      <c r="L96" s="73"/>
      <c r="M96" s="139">
        <v>113.37</v>
      </c>
      <c r="N96" s="139"/>
      <c r="O96" s="124">
        <f t="shared" si="28"/>
        <v>0.17000000000000171</v>
      </c>
      <c r="P96" s="125"/>
      <c r="Q96" s="36"/>
      <c r="R96" s="43"/>
      <c r="S96" s="48"/>
      <c r="T96" s="52"/>
      <c r="U96" s="26"/>
    </row>
    <row r="97" spans="2:21" x14ac:dyDescent="0.25">
      <c r="B97" s="114" t="s">
        <v>32</v>
      </c>
      <c r="C97" s="115"/>
      <c r="D97" s="81"/>
      <c r="E97" s="81"/>
      <c r="F97" s="28"/>
      <c r="G97" s="29"/>
      <c r="H97" s="55">
        <f>97-SUM(H88,H91,H94)</f>
        <v>-4.4000000000000057</v>
      </c>
      <c r="I97" s="59"/>
      <c r="J97" s="80"/>
      <c r="K97" s="69"/>
      <c r="L97" s="74"/>
      <c r="M97" s="28"/>
      <c r="N97" s="29"/>
      <c r="O97" s="120">
        <f>0.25-SUM(O88,O91,O94)</f>
        <v>5.0000000000004263E-2</v>
      </c>
      <c r="P97" s="121"/>
      <c r="Q97" s="35"/>
      <c r="R97" s="41"/>
      <c r="S97" s="49"/>
      <c r="T97" s="51"/>
      <c r="U97" s="9"/>
    </row>
    <row r="98" spans="2:21" x14ac:dyDescent="0.25">
      <c r="B98" s="116" t="s">
        <v>33</v>
      </c>
      <c r="C98" s="117"/>
      <c r="D98" s="82"/>
      <c r="E98" s="82"/>
      <c r="G98" s="30"/>
      <c r="H98" s="56">
        <f>97-SUM(H89,H92,H95)</f>
        <v>-6.7900000000000063</v>
      </c>
      <c r="I98" s="58">
        <f>_xlfn.STDEV.P(H97:H99)</f>
        <v>1.2203915582941274</v>
      </c>
      <c r="J98" s="65">
        <f>1.96*(I98/SQRT(3))</f>
        <v>1.3810030536078082</v>
      </c>
      <c r="K98" s="68">
        <f>AVERAGE(H97:H99)</f>
        <v>-5.076666666666668</v>
      </c>
      <c r="L98" s="75">
        <f>(K98*100)/97</f>
        <v>-5.2336769759450181</v>
      </c>
      <c r="N98" s="30"/>
      <c r="O98" s="122">
        <f>0.25-SUM(O89,O92,O95)</f>
        <v>-1.0000000000005116E-2</v>
      </c>
      <c r="P98" s="123"/>
      <c r="Q98" s="36">
        <f>_xlfn.STDEV.P(O97:P99)</f>
        <v>2.4944382578497477E-2</v>
      </c>
      <c r="R98" s="42">
        <f t="shared" si="29"/>
        <v>2.8227226153070478E-2</v>
      </c>
      <c r="S98" s="47">
        <f>AVERAGE(O97:P99)</f>
        <v>1.666666666666335E-2</v>
      </c>
      <c r="T98" s="52">
        <f>(S98*100)/0.25</f>
        <v>6.66666666666534</v>
      </c>
      <c r="U98" s="17" t="s">
        <v>29</v>
      </c>
    </row>
    <row r="99" spans="2:21" ht="15.75" thickBot="1" x14ac:dyDescent="0.3">
      <c r="B99" s="118" t="s">
        <v>34</v>
      </c>
      <c r="C99" s="119"/>
      <c r="D99" s="32"/>
      <c r="E99" s="32"/>
      <c r="F99" s="31"/>
      <c r="G99" s="33"/>
      <c r="H99" s="77">
        <f>97-SUM(H90,H93,H96)</f>
        <v>-4.039999999999992</v>
      </c>
      <c r="I99" s="78"/>
      <c r="J99" s="66"/>
      <c r="K99" s="70"/>
      <c r="L99" s="76"/>
      <c r="M99" s="31"/>
      <c r="N99" s="33"/>
      <c r="O99" s="124">
        <f>0.25-SUM(O90,O93,O96)</f>
        <v>9.9999999999909051E-3</v>
      </c>
      <c r="P99" s="125"/>
      <c r="Q99" s="39"/>
      <c r="R99" s="43"/>
      <c r="S99" s="48"/>
      <c r="T99" s="53"/>
      <c r="U99" s="18"/>
    </row>
  </sheetData>
  <mergeCells count="323">
    <mergeCell ref="B96:C96"/>
    <mergeCell ref="E96:G96"/>
    <mergeCell ref="M96:N96"/>
    <mergeCell ref="O96:P96"/>
    <mergeCell ref="B93:C93"/>
    <mergeCell ref="E93:G93"/>
    <mergeCell ref="M93:N93"/>
    <mergeCell ref="O93:P93"/>
    <mergeCell ref="B94:C94"/>
    <mergeCell ref="E94:G94"/>
    <mergeCell ref="M94:N94"/>
    <mergeCell ref="O94:P94"/>
    <mergeCell ref="B95:C95"/>
    <mergeCell ref="E95:G95"/>
    <mergeCell ref="M95:N95"/>
    <mergeCell ref="O95:P95"/>
    <mergeCell ref="B90:C90"/>
    <mergeCell ref="E90:G90"/>
    <mergeCell ref="M90:N90"/>
    <mergeCell ref="O90:P90"/>
    <mergeCell ref="B91:C91"/>
    <mergeCell ref="E91:G91"/>
    <mergeCell ref="M91:N91"/>
    <mergeCell ref="O91:P91"/>
    <mergeCell ref="B92:C92"/>
    <mergeCell ref="E92:G92"/>
    <mergeCell ref="M92:N92"/>
    <mergeCell ref="O92:P92"/>
    <mergeCell ref="B80:C80"/>
    <mergeCell ref="E80:G80"/>
    <mergeCell ref="M80:N80"/>
    <mergeCell ref="O80:P80"/>
    <mergeCell ref="B81:C81"/>
    <mergeCell ref="E81:G81"/>
    <mergeCell ref="M81:N81"/>
    <mergeCell ref="O81:P81"/>
    <mergeCell ref="B82:C82"/>
    <mergeCell ref="E82:G82"/>
    <mergeCell ref="M82:N82"/>
    <mergeCell ref="O82:P82"/>
    <mergeCell ref="B77:C77"/>
    <mergeCell ref="E77:G77"/>
    <mergeCell ref="M77:N77"/>
    <mergeCell ref="O77:P77"/>
    <mergeCell ref="B78:C78"/>
    <mergeCell ref="E78:G78"/>
    <mergeCell ref="M78:N78"/>
    <mergeCell ref="O78:P78"/>
    <mergeCell ref="B79:C79"/>
    <mergeCell ref="E79:G79"/>
    <mergeCell ref="M79:N79"/>
    <mergeCell ref="O79:P79"/>
    <mergeCell ref="B74:C74"/>
    <mergeCell ref="E74:G74"/>
    <mergeCell ref="M74:N74"/>
    <mergeCell ref="O74:P74"/>
    <mergeCell ref="B75:C75"/>
    <mergeCell ref="E75:G75"/>
    <mergeCell ref="M75:N75"/>
    <mergeCell ref="O75:P75"/>
    <mergeCell ref="B76:C76"/>
    <mergeCell ref="E76:G76"/>
    <mergeCell ref="M76:N76"/>
    <mergeCell ref="O76:P76"/>
    <mergeCell ref="B67:C67"/>
    <mergeCell ref="E67:G67"/>
    <mergeCell ref="M67:N67"/>
    <mergeCell ref="O67:P67"/>
    <mergeCell ref="B68:C68"/>
    <mergeCell ref="E68:G68"/>
    <mergeCell ref="M68:N68"/>
    <mergeCell ref="O68:P68"/>
    <mergeCell ref="B73:C73"/>
    <mergeCell ref="E73:G73"/>
    <mergeCell ref="M73:N73"/>
    <mergeCell ref="O73:P73"/>
    <mergeCell ref="B69:C69"/>
    <mergeCell ref="B70:C70"/>
    <mergeCell ref="B71:C71"/>
    <mergeCell ref="O69:P69"/>
    <mergeCell ref="O70:P70"/>
    <mergeCell ref="O71:P71"/>
    <mergeCell ref="B64:C64"/>
    <mergeCell ref="E64:G64"/>
    <mergeCell ref="M64:N64"/>
    <mergeCell ref="O64:P64"/>
    <mergeCell ref="B65:C65"/>
    <mergeCell ref="E65:G65"/>
    <mergeCell ref="M65:N65"/>
    <mergeCell ref="O65:P65"/>
    <mergeCell ref="B66:C66"/>
    <mergeCell ref="E66:G66"/>
    <mergeCell ref="M66:N66"/>
    <mergeCell ref="O66:P66"/>
    <mergeCell ref="B61:C61"/>
    <mergeCell ref="E61:G61"/>
    <mergeCell ref="M61:N61"/>
    <mergeCell ref="O61:P61"/>
    <mergeCell ref="B62:C62"/>
    <mergeCell ref="E62:G62"/>
    <mergeCell ref="M62:N62"/>
    <mergeCell ref="O62:P62"/>
    <mergeCell ref="B63:C63"/>
    <mergeCell ref="E63:G63"/>
    <mergeCell ref="M63:N63"/>
    <mergeCell ref="O63:P63"/>
    <mergeCell ref="B54:C54"/>
    <mergeCell ref="E54:G54"/>
    <mergeCell ref="M54:N54"/>
    <mergeCell ref="O54:P54"/>
    <mergeCell ref="B59:C59"/>
    <mergeCell ref="E59:G59"/>
    <mergeCell ref="M59:N59"/>
    <mergeCell ref="O59:P59"/>
    <mergeCell ref="B60:C60"/>
    <mergeCell ref="E60:G60"/>
    <mergeCell ref="M60:N60"/>
    <mergeCell ref="O60:P60"/>
    <mergeCell ref="B51:C51"/>
    <mergeCell ref="E51:G51"/>
    <mergeCell ref="M51:N51"/>
    <mergeCell ref="O51:P51"/>
    <mergeCell ref="B52:C52"/>
    <mergeCell ref="E52:G52"/>
    <mergeCell ref="M52:N52"/>
    <mergeCell ref="O52:P52"/>
    <mergeCell ref="B53:C53"/>
    <mergeCell ref="E53:G53"/>
    <mergeCell ref="M53:N53"/>
    <mergeCell ref="O53:P53"/>
    <mergeCell ref="B48:C48"/>
    <mergeCell ref="E48:G48"/>
    <mergeCell ref="M48:N48"/>
    <mergeCell ref="O48:P48"/>
    <mergeCell ref="B49:C49"/>
    <mergeCell ref="E49:G49"/>
    <mergeCell ref="M49:N49"/>
    <mergeCell ref="O49:P49"/>
    <mergeCell ref="B50:C50"/>
    <mergeCell ref="E50:G50"/>
    <mergeCell ref="M50:N50"/>
    <mergeCell ref="O50:P50"/>
    <mergeCell ref="E3:G3"/>
    <mergeCell ref="B8:C8"/>
    <mergeCell ref="B9:C9"/>
    <mergeCell ref="B3:C3"/>
    <mergeCell ref="M3:N3"/>
    <mergeCell ref="O3:P3"/>
    <mergeCell ref="E4:G4"/>
    <mergeCell ref="E5:G5"/>
    <mergeCell ref="E6:G6"/>
    <mergeCell ref="B4:C4"/>
    <mergeCell ref="B5:C5"/>
    <mergeCell ref="B6:C6"/>
    <mergeCell ref="B7:C7"/>
    <mergeCell ref="E7:G7"/>
    <mergeCell ref="E8:G8"/>
    <mergeCell ref="E9:G9"/>
    <mergeCell ref="O4:P4"/>
    <mergeCell ref="O5:P5"/>
    <mergeCell ref="O6:P6"/>
    <mergeCell ref="O7:P7"/>
    <mergeCell ref="O8:P8"/>
    <mergeCell ref="O9:P9"/>
    <mergeCell ref="O10:P10"/>
    <mergeCell ref="M4:N4"/>
    <mergeCell ref="M5:N5"/>
    <mergeCell ref="M6:N6"/>
    <mergeCell ref="M7:N7"/>
    <mergeCell ref="M8:N8"/>
    <mergeCell ref="M9:N9"/>
    <mergeCell ref="B18:C18"/>
    <mergeCell ref="E18:G18"/>
    <mergeCell ref="M18:N18"/>
    <mergeCell ref="O18:P18"/>
    <mergeCell ref="E10:G10"/>
    <mergeCell ref="E11:G11"/>
    <mergeCell ref="E12:G12"/>
    <mergeCell ref="B10:C10"/>
    <mergeCell ref="B11:C11"/>
    <mergeCell ref="B12:C12"/>
    <mergeCell ref="M10:N10"/>
    <mergeCell ref="M11:N11"/>
    <mergeCell ref="M12:N12"/>
    <mergeCell ref="B19:C19"/>
    <mergeCell ref="E19:G19"/>
    <mergeCell ref="M19:N19"/>
    <mergeCell ref="O19:P19"/>
    <mergeCell ref="O11:P11"/>
    <mergeCell ref="O12:P12"/>
    <mergeCell ref="B17:C17"/>
    <mergeCell ref="E17:G17"/>
    <mergeCell ref="M17:N17"/>
    <mergeCell ref="O17:P17"/>
    <mergeCell ref="B13:C13"/>
    <mergeCell ref="B14:C14"/>
    <mergeCell ref="B15:C15"/>
    <mergeCell ref="O13:P13"/>
    <mergeCell ref="O14:P14"/>
    <mergeCell ref="O15:P15"/>
    <mergeCell ref="M14:N14"/>
    <mergeCell ref="B22:C22"/>
    <mergeCell ref="E22:G22"/>
    <mergeCell ref="M22:N22"/>
    <mergeCell ref="O22:P22"/>
    <mergeCell ref="B23:C23"/>
    <mergeCell ref="E23:G23"/>
    <mergeCell ref="M23:N23"/>
    <mergeCell ref="O23:P23"/>
    <mergeCell ref="B20:C20"/>
    <mergeCell ref="E20:G20"/>
    <mergeCell ref="M20:N20"/>
    <mergeCell ref="O20:P20"/>
    <mergeCell ref="B21:C21"/>
    <mergeCell ref="E21:G21"/>
    <mergeCell ref="M21:N21"/>
    <mergeCell ref="O21:P21"/>
    <mergeCell ref="B24:C24"/>
    <mergeCell ref="E24:G24"/>
    <mergeCell ref="M24:N24"/>
    <mergeCell ref="O24:P24"/>
    <mergeCell ref="B25:C25"/>
    <mergeCell ref="E25:G25"/>
    <mergeCell ref="M25:N25"/>
    <mergeCell ref="O25:P25"/>
    <mergeCell ref="B27:C27"/>
    <mergeCell ref="O27:P27"/>
    <mergeCell ref="B32:C32"/>
    <mergeCell ref="E32:G32"/>
    <mergeCell ref="M32:N32"/>
    <mergeCell ref="O32:P32"/>
    <mergeCell ref="B33:C33"/>
    <mergeCell ref="E33:G33"/>
    <mergeCell ref="M33:N33"/>
    <mergeCell ref="O33:P33"/>
    <mergeCell ref="B26:C26"/>
    <mergeCell ref="E26:G26"/>
    <mergeCell ref="M26:N26"/>
    <mergeCell ref="O26:P26"/>
    <mergeCell ref="B31:C31"/>
    <mergeCell ref="E31:G31"/>
    <mergeCell ref="M31:N31"/>
    <mergeCell ref="O31:P31"/>
    <mergeCell ref="B28:C28"/>
    <mergeCell ref="B29:C29"/>
    <mergeCell ref="O28:P28"/>
    <mergeCell ref="O29:P29"/>
    <mergeCell ref="B36:C36"/>
    <mergeCell ref="E36:G36"/>
    <mergeCell ref="M36:N36"/>
    <mergeCell ref="O36:P36"/>
    <mergeCell ref="B37:C37"/>
    <mergeCell ref="E37:G37"/>
    <mergeCell ref="M37:N37"/>
    <mergeCell ref="O37:P37"/>
    <mergeCell ref="B34:C34"/>
    <mergeCell ref="E34:G34"/>
    <mergeCell ref="M34:N34"/>
    <mergeCell ref="O34:P34"/>
    <mergeCell ref="B35:C35"/>
    <mergeCell ref="E35:G35"/>
    <mergeCell ref="M35:N35"/>
    <mergeCell ref="O35:P35"/>
    <mergeCell ref="B40:C40"/>
    <mergeCell ref="E40:G40"/>
    <mergeCell ref="M40:N40"/>
    <mergeCell ref="O40:P40"/>
    <mergeCell ref="B38:C38"/>
    <mergeCell ref="E38:G38"/>
    <mergeCell ref="M38:N38"/>
    <mergeCell ref="O38:P38"/>
    <mergeCell ref="B39:C39"/>
    <mergeCell ref="E39:G39"/>
    <mergeCell ref="M39:N39"/>
    <mergeCell ref="O39:P39"/>
    <mergeCell ref="B41:C41"/>
    <mergeCell ref="B42:C42"/>
    <mergeCell ref="B43:C43"/>
    <mergeCell ref="O41:P41"/>
    <mergeCell ref="O42:P42"/>
    <mergeCell ref="O43:P43"/>
    <mergeCell ref="B55:C55"/>
    <mergeCell ref="B56:C56"/>
    <mergeCell ref="B57:C57"/>
    <mergeCell ref="O55:P55"/>
    <mergeCell ref="O56:P56"/>
    <mergeCell ref="O57:P57"/>
    <mergeCell ref="B45:C45"/>
    <mergeCell ref="E45:G45"/>
    <mergeCell ref="M45:N45"/>
    <mergeCell ref="O45:P45"/>
    <mergeCell ref="B46:C46"/>
    <mergeCell ref="E46:G46"/>
    <mergeCell ref="M46:N46"/>
    <mergeCell ref="O46:P46"/>
    <mergeCell ref="B47:C47"/>
    <mergeCell ref="E47:G47"/>
    <mergeCell ref="M47:N47"/>
    <mergeCell ref="O47:P47"/>
    <mergeCell ref="B83:C83"/>
    <mergeCell ref="B84:C84"/>
    <mergeCell ref="B85:C85"/>
    <mergeCell ref="O83:P83"/>
    <mergeCell ref="O84:P84"/>
    <mergeCell ref="O85:P85"/>
    <mergeCell ref="B97:C97"/>
    <mergeCell ref="B98:C98"/>
    <mergeCell ref="B99:C99"/>
    <mergeCell ref="O97:P97"/>
    <mergeCell ref="O98:P98"/>
    <mergeCell ref="O99:P99"/>
    <mergeCell ref="B87:C87"/>
    <mergeCell ref="E87:G87"/>
    <mergeCell ref="M87:N87"/>
    <mergeCell ref="O87:P87"/>
    <mergeCell ref="B88:C88"/>
    <mergeCell ref="E88:G88"/>
    <mergeCell ref="M88:N88"/>
    <mergeCell ref="O88:P88"/>
    <mergeCell ref="B89:C89"/>
    <mergeCell ref="E89:G89"/>
    <mergeCell ref="M89:N89"/>
    <mergeCell ref="O89:P8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382AE-F967-45EF-B0A8-7C9D7AB71228}">
  <dimension ref="B1:V104"/>
  <sheetViews>
    <sheetView topLeftCell="W37" zoomScaleNormal="100" workbookViewId="0">
      <selection activeCell="S82" sqref="S82"/>
    </sheetView>
  </sheetViews>
  <sheetFormatPr defaultColWidth="9.140625" defaultRowHeight="15" x14ac:dyDescent="0.25"/>
  <cols>
    <col min="8" max="8" width="11.7109375" bestFit="1" customWidth="1"/>
    <col min="9" max="10" width="17.42578125" bestFit="1" customWidth="1"/>
    <col min="11" max="11" width="16.28515625" bestFit="1" customWidth="1"/>
    <col min="12" max="12" width="17.28515625" bestFit="1" customWidth="1"/>
    <col min="16" max="17" width="17" bestFit="1" customWidth="1"/>
    <col min="18" max="18" width="15.5703125" bestFit="1" customWidth="1"/>
    <col min="19" max="19" width="17" bestFit="1" customWidth="1"/>
    <col min="20" max="20" width="15.5703125" bestFit="1" customWidth="1"/>
    <col min="21" max="21" width="16.42578125" bestFit="1" customWidth="1"/>
  </cols>
  <sheetData>
    <row r="1" spans="2:22" ht="15.75" thickBot="1" x14ac:dyDescent="0.3"/>
    <row r="2" spans="2:22" ht="15.75" thickBot="1" x14ac:dyDescent="0.3">
      <c r="B2" s="126" t="s">
        <v>14</v>
      </c>
      <c r="C2" s="127"/>
      <c r="D2" s="1" t="s">
        <v>9</v>
      </c>
      <c r="E2" s="128" t="s">
        <v>10</v>
      </c>
      <c r="F2" s="129"/>
      <c r="G2" s="130"/>
      <c r="H2" s="96" t="s">
        <v>48</v>
      </c>
      <c r="I2" s="54" t="s">
        <v>49</v>
      </c>
      <c r="J2" s="57" t="s">
        <v>36</v>
      </c>
      <c r="K2" s="61" t="s">
        <v>37</v>
      </c>
      <c r="L2" s="67" t="s">
        <v>50</v>
      </c>
      <c r="M2" s="128" t="s">
        <v>12</v>
      </c>
      <c r="N2" s="130"/>
      <c r="O2" s="155" t="s">
        <v>51</v>
      </c>
      <c r="P2" s="156"/>
      <c r="Q2" s="131" t="s">
        <v>52</v>
      </c>
      <c r="R2" s="132"/>
      <c r="S2" s="34" t="s">
        <v>30</v>
      </c>
      <c r="T2" s="40" t="s">
        <v>35</v>
      </c>
      <c r="U2" s="45" t="s">
        <v>53</v>
      </c>
      <c r="V2" s="1" t="s">
        <v>21</v>
      </c>
    </row>
    <row r="3" spans="2:22" x14ac:dyDescent="0.25">
      <c r="B3" s="114" t="s">
        <v>0</v>
      </c>
      <c r="C3" s="115"/>
      <c r="D3" s="2">
        <v>43.84</v>
      </c>
      <c r="E3" s="133">
        <v>75.02</v>
      </c>
      <c r="F3" s="134"/>
      <c r="G3" s="134"/>
      <c r="H3" s="97">
        <f>E3-D3</f>
        <v>31.179999999999993</v>
      </c>
      <c r="I3" s="83">
        <f>(H3/97)*100</f>
        <v>32.144329896907209</v>
      </c>
      <c r="J3" s="103"/>
      <c r="K3" s="104"/>
      <c r="L3" s="86"/>
      <c r="M3" s="137">
        <v>43.85</v>
      </c>
      <c r="N3" s="135"/>
      <c r="O3" s="151">
        <f>M3-D3</f>
        <v>9.9999999999980105E-3</v>
      </c>
      <c r="P3" s="152"/>
      <c r="Q3" s="153">
        <f>(O3*100)/0.25</f>
        <v>3.9999999999992042</v>
      </c>
      <c r="R3" s="154"/>
      <c r="S3" s="89"/>
      <c r="T3" s="41"/>
      <c r="U3" s="92"/>
      <c r="V3" s="9"/>
    </row>
    <row r="4" spans="2:22" x14ac:dyDescent="0.25">
      <c r="B4" s="116" t="s">
        <v>1</v>
      </c>
      <c r="C4" s="117"/>
      <c r="D4" s="3">
        <v>60.52</v>
      </c>
      <c r="E4" s="137">
        <v>106.55</v>
      </c>
      <c r="F4" s="135"/>
      <c r="G4" s="135"/>
      <c r="H4" s="98">
        <f t="shared" ref="H4:H11" si="0">E4-D4</f>
        <v>46.029999999999994</v>
      </c>
      <c r="I4" s="84">
        <f t="shared" ref="I4:I14" si="1">(H4/97)*100</f>
        <v>47.453608247422672</v>
      </c>
      <c r="J4" s="103">
        <f>_xlfn.STDEV.P(I3:I5)</f>
        <v>6.506879884789285</v>
      </c>
      <c r="K4" s="105">
        <f>1.96*(J4/SQRT(3))</f>
        <v>7.3632277520126044</v>
      </c>
      <c r="L4" s="86">
        <f>AVERAGE(I3:I5)</f>
        <v>41.079037800687281</v>
      </c>
      <c r="M4" s="137">
        <v>60.52</v>
      </c>
      <c r="N4" s="135"/>
      <c r="O4" s="143">
        <f t="shared" ref="O4:O11" si="2">M4-D4</f>
        <v>0</v>
      </c>
      <c r="P4" s="144"/>
      <c r="Q4" s="145">
        <f t="shared" ref="Q4:Q14" si="3">(O4*100)/0.25</f>
        <v>0</v>
      </c>
      <c r="R4" s="146"/>
      <c r="S4" s="38">
        <f>_xlfn.STDEV.P(Q3:R5)</f>
        <v>1.8856180831637517</v>
      </c>
      <c r="T4" s="42">
        <f>1.96*(S4/SQRT(3))</f>
        <v>2.1337777314906998</v>
      </c>
      <c r="U4" s="93">
        <f>AVERAGE(Q3:R5)</f>
        <v>1.3333333333330681</v>
      </c>
      <c r="V4" s="17" t="s">
        <v>22</v>
      </c>
    </row>
    <row r="5" spans="2:22" ht="15.75" thickBot="1" x14ac:dyDescent="0.3">
      <c r="B5" s="118" t="s">
        <v>2</v>
      </c>
      <c r="C5" s="119"/>
      <c r="D5" s="4">
        <v>61.46</v>
      </c>
      <c r="E5" s="137">
        <v>103.79</v>
      </c>
      <c r="F5" s="135"/>
      <c r="G5" s="135"/>
      <c r="H5" s="99">
        <f t="shared" si="0"/>
        <v>42.330000000000005</v>
      </c>
      <c r="I5" s="85">
        <f t="shared" si="1"/>
        <v>43.639175257731964</v>
      </c>
      <c r="J5" s="103"/>
      <c r="K5" s="106"/>
      <c r="L5" s="86"/>
      <c r="M5" s="137">
        <v>61.46</v>
      </c>
      <c r="N5" s="135"/>
      <c r="O5" s="147">
        <f t="shared" si="2"/>
        <v>0</v>
      </c>
      <c r="P5" s="148"/>
      <c r="Q5" s="149">
        <f t="shared" si="3"/>
        <v>0</v>
      </c>
      <c r="R5" s="150"/>
      <c r="S5" s="91"/>
      <c r="T5" s="43"/>
      <c r="U5" s="94"/>
      <c r="V5" s="13"/>
    </row>
    <row r="6" spans="2:22" x14ac:dyDescent="0.25">
      <c r="B6" s="114" t="s">
        <v>3</v>
      </c>
      <c r="C6" s="115"/>
      <c r="D6" s="2">
        <v>62.14</v>
      </c>
      <c r="E6" s="133">
        <v>90.09</v>
      </c>
      <c r="F6" s="134"/>
      <c r="G6" s="134"/>
      <c r="H6" s="97">
        <f t="shared" si="0"/>
        <v>27.950000000000003</v>
      </c>
      <c r="I6" s="83">
        <f t="shared" si="1"/>
        <v>28.814432989690726</v>
      </c>
      <c r="J6" s="107"/>
      <c r="K6" s="104"/>
      <c r="L6" s="87"/>
      <c r="M6" s="133">
        <v>62.16</v>
      </c>
      <c r="N6" s="134"/>
      <c r="O6" s="151">
        <f t="shared" si="2"/>
        <v>1.9999999999996021E-2</v>
      </c>
      <c r="P6" s="152"/>
      <c r="Q6" s="153">
        <f t="shared" si="3"/>
        <v>7.9999999999984084</v>
      </c>
      <c r="R6" s="154"/>
      <c r="S6" s="38"/>
      <c r="T6" s="44"/>
      <c r="U6" s="95"/>
      <c r="V6" s="9"/>
    </row>
    <row r="7" spans="2:22" x14ac:dyDescent="0.25">
      <c r="B7" s="116" t="s">
        <v>4</v>
      </c>
      <c r="C7" s="117"/>
      <c r="D7" s="3">
        <v>63.33</v>
      </c>
      <c r="E7" s="137">
        <v>84.96</v>
      </c>
      <c r="F7" s="135"/>
      <c r="G7" s="135"/>
      <c r="H7" s="98">
        <f t="shared" si="0"/>
        <v>21.629999999999995</v>
      </c>
      <c r="I7" s="84">
        <f t="shared" si="1"/>
        <v>22.298969072164944</v>
      </c>
      <c r="J7" s="103">
        <f>_xlfn.STDEV.P(I6:I8)</f>
        <v>2.74081212589588</v>
      </c>
      <c r="K7" s="105">
        <f>1.96*(J7/SQRT(3))</f>
        <v>3.1015208926209863</v>
      </c>
      <c r="L7" s="86">
        <f>AVERAGE(I6:I8)</f>
        <v>25.089347079037804</v>
      </c>
      <c r="M7" s="137">
        <v>63.34</v>
      </c>
      <c r="N7" s="135"/>
      <c r="O7" s="143">
        <f t="shared" si="2"/>
        <v>1.0000000000005116E-2</v>
      </c>
      <c r="P7" s="144"/>
      <c r="Q7" s="145">
        <f t="shared" si="3"/>
        <v>4.0000000000020464</v>
      </c>
      <c r="R7" s="146"/>
      <c r="S7" s="38">
        <f>_xlfn.STDEV.P(Q6:R8)</f>
        <v>1.8856180831624119</v>
      </c>
      <c r="T7" s="44">
        <f t="shared" ref="T7:T13" si="4">1.96*(S7/SQRT(3))</f>
        <v>2.1337777314891833</v>
      </c>
      <c r="U7" s="93">
        <f t="shared" ref="U7" si="5">AVERAGE(Q6:R8)</f>
        <v>5.333333333334167</v>
      </c>
      <c r="V7" s="17" t="s">
        <v>23</v>
      </c>
    </row>
    <row r="8" spans="2:22" ht="15.75" thickBot="1" x14ac:dyDescent="0.3">
      <c r="B8" s="118" t="s">
        <v>5</v>
      </c>
      <c r="C8" s="119"/>
      <c r="D8" s="4">
        <v>61.69</v>
      </c>
      <c r="E8" s="138">
        <v>85.12</v>
      </c>
      <c r="F8" s="139"/>
      <c r="G8" s="139"/>
      <c r="H8" s="99">
        <f t="shared" si="0"/>
        <v>23.430000000000007</v>
      </c>
      <c r="I8" s="85">
        <f t="shared" si="1"/>
        <v>24.154639175257739</v>
      </c>
      <c r="J8" s="108"/>
      <c r="K8" s="106"/>
      <c r="L8" s="88"/>
      <c r="M8" s="138">
        <v>61.7</v>
      </c>
      <c r="N8" s="139"/>
      <c r="O8" s="147">
        <f t="shared" si="2"/>
        <v>1.0000000000005116E-2</v>
      </c>
      <c r="P8" s="148"/>
      <c r="Q8" s="149">
        <f t="shared" si="3"/>
        <v>4.0000000000020464</v>
      </c>
      <c r="R8" s="150"/>
      <c r="S8" s="38"/>
      <c r="T8" s="44"/>
      <c r="U8" s="94"/>
      <c r="V8" s="13"/>
    </row>
    <row r="9" spans="2:22" x14ac:dyDescent="0.25">
      <c r="B9" s="114" t="s">
        <v>6</v>
      </c>
      <c r="C9" s="115"/>
      <c r="D9" s="2">
        <v>102.91</v>
      </c>
      <c r="E9" s="137">
        <v>130.29</v>
      </c>
      <c r="F9" s="135"/>
      <c r="G9" s="135"/>
      <c r="H9" s="97">
        <f t="shared" si="0"/>
        <v>27.379999999999995</v>
      </c>
      <c r="I9" s="83">
        <f t="shared" si="1"/>
        <v>28.226804123711336</v>
      </c>
      <c r="J9" s="107"/>
      <c r="K9" s="104"/>
      <c r="L9" s="87"/>
      <c r="M9" s="137">
        <v>103.14</v>
      </c>
      <c r="N9" s="135"/>
      <c r="O9" s="151">
        <f t="shared" si="2"/>
        <v>0.23000000000000398</v>
      </c>
      <c r="P9" s="152"/>
      <c r="Q9" s="153">
        <f t="shared" si="3"/>
        <v>92.000000000001592</v>
      </c>
      <c r="R9" s="154"/>
      <c r="S9" s="89"/>
      <c r="T9" s="41"/>
      <c r="U9" s="95"/>
      <c r="V9" s="9"/>
    </row>
    <row r="10" spans="2:22" x14ac:dyDescent="0.25">
      <c r="B10" s="116" t="s">
        <v>7</v>
      </c>
      <c r="C10" s="117"/>
      <c r="D10" s="3">
        <v>112.71</v>
      </c>
      <c r="E10" s="137">
        <v>133.03</v>
      </c>
      <c r="F10" s="135"/>
      <c r="G10" s="135"/>
      <c r="H10" s="98">
        <f t="shared" si="0"/>
        <v>20.320000000000007</v>
      </c>
      <c r="I10" s="84">
        <f t="shared" si="1"/>
        <v>20.94845360824743</v>
      </c>
      <c r="J10" s="103">
        <f>_xlfn.STDEV.P(I9:I11)</f>
        <v>2.9797718306092076</v>
      </c>
      <c r="K10" s="105">
        <f>1.96*(J10/SQRT(3))</f>
        <v>3.3719292543107446</v>
      </c>
      <c r="L10" s="86">
        <f>AVERAGE(I9:I11)</f>
        <v>24.429553264604809</v>
      </c>
      <c r="M10" s="137">
        <v>112.94</v>
      </c>
      <c r="N10" s="135"/>
      <c r="O10" s="143">
        <f t="shared" si="2"/>
        <v>0.23000000000000398</v>
      </c>
      <c r="P10" s="144"/>
      <c r="Q10" s="145">
        <f t="shared" si="3"/>
        <v>92.000000000001592</v>
      </c>
      <c r="R10" s="146"/>
      <c r="S10" s="38">
        <f>_xlfn.STDEV.P(Q9:R11)</f>
        <v>0</v>
      </c>
      <c r="T10" s="42">
        <f t="shared" si="4"/>
        <v>0</v>
      </c>
      <c r="U10" s="93">
        <f>AVERAGE(Q9:R11)</f>
        <v>92.000000000001592</v>
      </c>
      <c r="V10" s="17" t="s">
        <v>24</v>
      </c>
    </row>
    <row r="11" spans="2:22" ht="15.75" thickBot="1" x14ac:dyDescent="0.3">
      <c r="B11" s="118" t="s">
        <v>8</v>
      </c>
      <c r="C11" s="119"/>
      <c r="D11" s="4">
        <v>111.7</v>
      </c>
      <c r="E11" s="138">
        <v>135.09</v>
      </c>
      <c r="F11" s="139"/>
      <c r="G11" s="139"/>
      <c r="H11" s="99">
        <f t="shared" si="0"/>
        <v>23.39</v>
      </c>
      <c r="I11" s="85">
        <f t="shared" si="1"/>
        <v>24.11340206185567</v>
      </c>
      <c r="J11" s="108"/>
      <c r="K11" s="106"/>
      <c r="L11" s="88"/>
      <c r="M11" s="138">
        <v>111.93</v>
      </c>
      <c r="N11" s="139"/>
      <c r="O11" s="147">
        <f t="shared" si="2"/>
        <v>0.23000000000000398</v>
      </c>
      <c r="P11" s="148"/>
      <c r="Q11" s="149">
        <f t="shared" si="3"/>
        <v>92.000000000001592</v>
      </c>
      <c r="R11" s="150"/>
      <c r="S11" s="38"/>
      <c r="T11" s="43"/>
      <c r="U11" s="94"/>
      <c r="V11" s="26"/>
    </row>
    <row r="12" spans="2:22" x14ac:dyDescent="0.25">
      <c r="B12" s="114" t="s">
        <v>32</v>
      </c>
      <c r="C12" s="115"/>
      <c r="D12" s="22"/>
      <c r="E12" s="22"/>
      <c r="F12" s="23"/>
      <c r="G12" s="23"/>
      <c r="H12" s="100">
        <f>97-SUM(H3,H6,H9)</f>
        <v>10.490000000000009</v>
      </c>
      <c r="I12" s="83">
        <f t="shared" si="1"/>
        <v>10.814432989690731</v>
      </c>
      <c r="J12" s="107"/>
      <c r="K12" s="109"/>
      <c r="L12" s="87"/>
      <c r="M12" s="23"/>
      <c r="N12" s="23"/>
      <c r="O12" s="151">
        <f>0.25-SUM(O3,O6,O9)</f>
        <v>-9.9999999999980105E-3</v>
      </c>
      <c r="P12" s="152"/>
      <c r="Q12" s="153">
        <f t="shared" si="3"/>
        <v>-3.9999999999992042</v>
      </c>
      <c r="R12" s="154"/>
      <c r="S12" s="89"/>
      <c r="T12" s="41"/>
      <c r="U12" s="95"/>
      <c r="V12" s="9"/>
    </row>
    <row r="13" spans="2:22" x14ac:dyDescent="0.25">
      <c r="B13" s="116" t="s">
        <v>33</v>
      </c>
      <c r="C13" s="117"/>
      <c r="D13" s="20"/>
      <c r="E13" s="20"/>
      <c r="F13" s="25"/>
      <c r="G13" s="25"/>
      <c r="H13" s="101">
        <f>97-SUM(H4,H7,H10)</f>
        <v>9.019999999999996</v>
      </c>
      <c r="I13" s="84">
        <f t="shared" si="1"/>
        <v>9.2989690721649456</v>
      </c>
      <c r="J13" s="103">
        <f>_xlfn.STDEV.P(I12:I14)</f>
        <v>1.1134975140451422</v>
      </c>
      <c r="K13" s="110">
        <f>1.96*(J13/SQRT(3))</f>
        <v>1.2600410553728463</v>
      </c>
      <c r="L13" s="86">
        <f>AVERAGE(I12:I14)</f>
        <v>9.4020618556700981</v>
      </c>
      <c r="M13" s="116" t="s">
        <v>40</v>
      </c>
      <c r="N13" s="142"/>
      <c r="O13" s="143">
        <f t="shared" ref="O13:O14" si="6">0.25-SUM(O4,O7,O10)</f>
        <v>9.9999999999909051E-3</v>
      </c>
      <c r="P13" s="144"/>
      <c r="Q13" s="145">
        <f t="shared" si="3"/>
        <v>3.999999999996362</v>
      </c>
      <c r="R13" s="146"/>
      <c r="S13" s="38">
        <f>_xlfn.STDEV.P(Q12:R14)</f>
        <v>3.7712361663261635</v>
      </c>
      <c r="T13" s="42">
        <f t="shared" si="4"/>
        <v>4.2675554629798826</v>
      </c>
      <c r="U13" s="93">
        <f>AVERAGE(Q12:R14)</f>
        <v>1.3333333333311732</v>
      </c>
      <c r="V13" s="17" t="s">
        <v>29</v>
      </c>
    </row>
    <row r="14" spans="2:22" ht="15.75" thickBot="1" x14ac:dyDescent="0.3">
      <c r="B14" s="118" t="s">
        <v>34</v>
      </c>
      <c r="C14" s="119"/>
      <c r="D14" s="32"/>
      <c r="E14" s="32"/>
      <c r="F14" s="31"/>
      <c r="G14" s="31"/>
      <c r="H14" s="102">
        <f>97-SUM(H5,H8,H11)</f>
        <v>7.8499999999999801</v>
      </c>
      <c r="I14" s="85">
        <f t="shared" si="1"/>
        <v>8.0927835051546193</v>
      </c>
      <c r="J14" s="111"/>
      <c r="K14" s="112"/>
      <c r="L14" s="88"/>
      <c r="M14" s="31"/>
      <c r="N14" s="31"/>
      <c r="O14" s="147">
        <f t="shared" si="6"/>
        <v>9.9999999999909051E-3</v>
      </c>
      <c r="P14" s="148"/>
      <c r="Q14" s="149">
        <f t="shared" si="3"/>
        <v>3.999999999996362</v>
      </c>
      <c r="R14" s="150"/>
      <c r="S14" s="90"/>
      <c r="T14" s="43"/>
      <c r="U14" s="94"/>
      <c r="V14" s="18"/>
    </row>
    <row r="16" spans="2:22" ht="15.75" thickBot="1" x14ac:dyDescent="0.3"/>
    <row r="17" spans="2:22" ht="15.75" thickBot="1" x14ac:dyDescent="0.3">
      <c r="B17" s="126" t="s">
        <v>15</v>
      </c>
      <c r="C17" s="127"/>
      <c r="D17" s="1" t="s">
        <v>9</v>
      </c>
      <c r="E17" s="128" t="s">
        <v>10</v>
      </c>
      <c r="F17" s="129"/>
      <c r="G17" s="130"/>
      <c r="H17" s="96" t="s">
        <v>48</v>
      </c>
      <c r="I17" s="54" t="s">
        <v>49</v>
      </c>
      <c r="J17" s="57" t="s">
        <v>36</v>
      </c>
      <c r="K17" s="61" t="s">
        <v>37</v>
      </c>
      <c r="L17" s="67" t="s">
        <v>50</v>
      </c>
      <c r="M17" s="128" t="s">
        <v>12</v>
      </c>
      <c r="N17" s="130"/>
      <c r="O17" s="155" t="s">
        <v>51</v>
      </c>
      <c r="P17" s="156"/>
      <c r="Q17" s="131" t="s">
        <v>52</v>
      </c>
      <c r="R17" s="132"/>
      <c r="S17" s="34" t="s">
        <v>30</v>
      </c>
      <c r="T17" s="40" t="s">
        <v>35</v>
      </c>
      <c r="U17" s="45" t="s">
        <v>53</v>
      </c>
      <c r="V17" s="1" t="s">
        <v>21</v>
      </c>
    </row>
    <row r="18" spans="2:22" x14ac:dyDescent="0.25">
      <c r="B18" s="114" t="s">
        <v>0</v>
      </c>
      <c r="C18" s="115"/>
      <c r="D18" s="2">
        <v>45.17</v>
      </c>
      <c r="E18" s="133">
        <v>67.38</v>
      </c>
      <c r="F18" s="134"/>
      <c r="G18" s="134"/>
      <c r="H18" s="97">
        <f>E18-D18</f>
        <v>22.209999999999994</v>
      </c>
      <c r="I18" s="83">
        <f>(H18/97)*100</f>
        <v>22.896907216494839</v>
      </c>
      <c r="J18" s="103"/>
      <c r="K18" s="104"/>
      <c r="L18" s="86"/>
      <c r="M18" s="135">
        <v>45.18</v>
      </c>
      <c r="N18" s="136"/>
      <c r="O18" s="151">
        <f>M18-D18</f>
        <v>9.9999999999980105E-3</v>
      </c>
      <c r="P18" s="152"/>
      <c r="Q18" s="153">
        <f>(O18*100)/0.25</f>
        <v>3.9999999999992042</v>
      </c>
      <c r="R18" s="154"/>
      <c r="S18" s="89"/>
      <c r="T18" s="41"/>
      <c r="U18" s="92"/>
      <c r="V18" s="9"/>
    </row>
    <row r="19" spans="2:22" x14ac:dyDescent="0.25">
      <c r="B19" s="116" t="s">
        <v>1</v>
      </c>
      <c r="C19" s="117"/>
      <c r="D19" s="3">
        <v>47.45</v>
      </c>
      <c r="E19" s="137">
        <v>69.03</v>
      </c>
      <c r="F19" s="135"/>
      <c r="G19" s="135"/>
      <c r="H19" s="98">
        <f t="shared" ref="H19:H26" si="7">E19-D19</f>
        <v>21.58</v>
      </c>
      <c r="I19" s="84">
        <f t="shared" ref="I19:I29" si="8">(H19/97)*100</f>
        <v>22.247422680412367</v>
      </c>
      <c r="J19" s="103">
        <f>_xlfn.STDEV.P(I18:I20)</f>
        <v>1.269683883749501</v>
      </c>
      <c r="K19" s="105">
        <f>1.96*(J19/SQRT(3))</f>
        <v>1.4367825708542676</v>
      </c>
      <c r="L19" s="86">
        <f>AVERAGE(I18:I20)</f>
        <v>21.694158075601376</v>
      </c>
      <c r="M19" s="135">
        <v>47.46</v>
      </c>
      <c r="N19" s="136"/>
      <c r="O19" s="143">
        <f t="shared" ref="O19:O26" si="9">M19-D19</f>
        <v>9.9999999999980105E-3</v>
      </c>
      <c r="P19" s="144"/>
      <c r="Q19" s="145">
        <f t="shared" ref="Q19:Q29" si="10">(O19*100)/0.25</f>
        <v>3.9999999999992042</v>
      </c>
      <c r="R19" s="146"/>
      <c r="S19" s="38">
        <f>_xlfn.STDEV.P(Q18:R20)</f>
        <v>0</v>
      </c>
      <c r="T19" s="42">
        <f>1.96*(S19/SQRT(3))</f>
        <v>0</v>
      </c>
      <c r="U19" s="93">
        <f>AVERAGE(Q18:R20)</f>
        <v>3.9999999999992042</v>
      </c>
      <c r="V19" s="17" t="s">
        <v>22</v>
      </c>
    </row>
    <row r="20" spans="2:22" ht="15.75" thickBot="1" x14ac:dyDescent="0.3">
      <c r="B20" s="118" t="s">
        <v>2</v>
      </c>
      <c r="C20" s="119"/>
      <c r="D20" s="4">
        <v>62.11</v>
      </c>
      <c r="E20" s="137">
        <v>81.45</v>
      </c>
      <c r="F20" s="135"/>
      <c r="G20" s="135"/>
      <c r="H20" s="99">
        <f t="shared" si="7"/>
        <v>19.340000000000003</v>
      </c>
      <c r="I20" s="85">
        <f t="shared" si="8"/>
        <v>19.938144329896911</v>
      </c>
      <c r="J20" s="103"/>
      <c r="K20" s="106"/>
      <c r="L20" s="86"/>
      <c r="M20" s="135">
        <v>62.12</v>
      </c>
      <c r="N20" s="136"/>
      <c r="O20" s="147">
        <f t="shared" si="9"/>
        <v>9.9999999999980105E-3</v>
      </c>
      <c r="P20" s="148"/>
      <c r="Q20" s="149">
        <f t="shared" si="10"/>
        <v>3.9999999999992042</v>
      </c>
      <c r="R20" s="150"/>
      <c r="S20" s="91"/>
      <c r="T20" s="43"/>
      <c r="U20" s="94"/>
      <c r="V20" s="13"/>
    </row>
    <row r="21" spans="2:22" x14ac:dyDescent="0.25">
      <c r="B21" s="114" t="s">
        <v>3</v>
      </c>
      <c r="C21" s="115"/>
      <c r="D21" s="2">
        <v>47.96</v>
      </c>
      <c r="E21" s="133">
        <v>82.98</v>
      </c>
      <c r="F21" s="134"/>
      <c r="G21" s="134"/>
      <c r="H21" s="97">
        <f t="shared" si="7"/>
        <v>35.020000000000003</v>
      </c>
      <c r="I21" s="83">
        <f t="shared" si="8"/>
        <v>36.103092783505161</v>
      </c>
      <c r="J21" s="107"/>
      <c r="K21" s="104"/>
      <c r="L21" s="87"/>
      <c r="M21" s="134">
        <v>47.98</v>
      </c>
      <c r="N21" s="134"/>
      <c r="O21" s="151">
        <f t="shared" si="9"/>
        <v>1.9999999999996021E-2</v>
      </c>
      <c r="P21" s="152"/>
      <c r="Q21" s="153">
        <f t="shared" si="10"/>
        <v>7.9999999999984084</v>
      </c>
      <c r="R21" s="154"/>
      <c r="S21" s="38"/>
      <c r="T21" s="44"/>
      <c r="U21" s="95"/>
      <c r="V21" s="9"/>
    </row>
    <row r="22" spans="2:22" x14ac:dyDescent="0.25">
      <c r="B22" s="116" t="s">
        <v>4</v>
      </c>
      <c r="C22" s="117"/>
      <c r="D22" s="3">
        <v>55.23</v>
      </c>
      <c r="E22" s="137">
        <v>92.42</v>
      </c>
      <c r="F22" s="135"/>
      <c r="G22" s="135"/>
      <c r="H22" s="98">
        <f t="shared" si="7"/>
        <v>37.190000000000005</v>
      </c>
      <c r="I22" s="84">
        <f t="shared" si="8"/>
        <v>38.340206185567013</v>
      </c>
      <c r="J22" s="103">
        <f>_xlfn.STDEV.P(I21:I23)</f>
        <v>1.0095024480139425</v>
      </c>
      <c r="K22" s="105">
        <f>1.96*(J22/SQRT(3))</f>
        <v>1.1423595598125345</v>
      </c>
      <c r="L22" s="86">
        <f>AVERAGE(I21:I23)</f>
        <v>36.917525773195877</v>
      </c>
      <c r="M22" s="135">
        <v>55.25</v>
      </c>
      <c r="N22" s="135"/>
      <c r="O22" s="143">
        <f t="shared" si="9"/>
        <v>2.0000000000003126E-2</v>
      </c>
      <c r="P22" s="144"/>
      <c r="Q22" s="145">
        <f t="shared" si="10"/>
        <v>8.0000000000012506</v>
      </c>
      <c r="R22" s="146"/>
      <c r="S22" s="38">
        <f>_xlfn.STDEV.P(Q21:R23)</f>
        <v>1.8856180831657612</v>
      </c>
      <c r="T22" s="44">
        <f t="shared" ref="T22" si="11">1.96*(S22/SQRT(3))</f>
        <v>2.1337777314929736</v>
      </c>
      <c r="U22" s="93">
        <f t="shared" ref="U22" si="12">AVERAGE(Q21:R23)</f>
        <v>6.66666666666534</v>
      </c>
      <c r="V22" s="17" t="s">
        <v>23</v>
      </c>
    </row>
    <row r="23" spans="2:22" ht="15.75" thickBot="1" x14ac:dyDescent="0.3">
      <c r="B23" s="118" t="s">
        <v>5</v>
      </c>
      <c r="C23" s="119"/>
      <c r="D23" s="4">
        <v>65.81</v>
      </c>
      <c r="E23" s="138">
        <v>101.03</v>
      </c>
      <c r="F23" s="139"/>
      <c r="G23" s="139"/>
      <c r="H23" s="99">
        <f t="shared" si="7"/>
        <v>35.22</v>
      </c>
      <c r="I23" s="85">
        <f t="shared" si="8"/>
        <v>36.309278350515463</v>
      </c>
      <c r="J23" s="108"/>
      <c r="K23" s="106"/>
      <c r="L23" s="88"/>
      <c r="M23" s="139">
        <v>65.819999999999993</v>
      </c>
      <c r="N23" s="139"/>
      <c r="O23" s="147">
        <f t="shared" si="9"/>
        <v>9.9999999999909051E-3</v>
      </c>
      <c r="P23" s="148"/>
      <c r="Q23" s="149">
        <f t="shared" si="10"/>
        <v>3.999999999996362</v>
      </c>
      <c r="R23" s="150"/>
      <c r="S23" s="38"/>
      <c r="T23" s="44"/>
      <c r="U23" s="94"/>
      <c r="V23" s="13"/>
    </row>
    <row r="24" spans="2:22" x14ac:dyDescent="0.25">
      <c r="B24" s="114" t="s">
        <v>6</v>
      </c>
      <c r="C24" s="115"/>
      <c r="D24" s="2">
        <v>113.46</v>
      </c>
      <c r="E24" s="137">
        <v>147.19</v>
      </c>
      <c r="F24" s="135"/>
      <c r="G24" s="135"/>
      <c r="H24" s="97">
        <f t="shared" si="7"/>
        <v>33.730000000000004</v>
      </c>
      <c r="I24" s="83">
        <f t="shared" si="8"/>
        <v>34.773195876288668</v>
      </c>
      <c r="J24" s="107"/>
      <c r="K24" s="104"/>
      <c r="L24" s="87"/>
      <c r="M24" s="135">
        <v>113.69</v>
      </c>
      <c r="N24" s="135"/>
      <c r="O24" s="151">
        <f t="shared" si="9"/>
        <v>0.23000000000000398</v>
      </c>
      <c r="P24" s="152"/>
      <c r="Q24" s="153">
        <f t="shared" si="10"/>
        <v>92.000000000001592</v>
      </c>
      <c r="R24" s="154"/>
      <c r="S24" s="89"/>
      <c r="T24" s="41"/>
      <c r="U24" s="95"/>
      <c r="V24" s="9"/>
    </row>
    <row r="25" spans="2:22" x14ac:dyDescent="0.25">
      <c r="B25" s="116" t="s">
        <v>7</v>
      </c>
      <c r="C25" s="117"/>
      <c r="D25" s="3">
        <v>115.52</v>
      </c>
      <c r="E25" s="137">
        <v>152.22999999999999</v>
      </c>
      <c r="F25" s="135"/>
      <c r="G25" s="135"/>
      <c r="H25" s="98">
        <f t="shared" si="7"/>
        <v>36.709999999999994</v>
      </c>
      <c r="I25" s="84">
        <f t="shared" si="8"/>
        <v>37.845360824742265</v>
      </c>
      <c r="J25" s="103">
        <f>_xlfn.STDEV.P(I24:I26)</f>
        <v>1.9602875840775171</v>
      </c>
      <c r="K25" s="105">
        <f>1.96*(J25/SQRT(3))</f>
        <v>2.218274226138222</v>
      </c>
      <c r="L25" s="86">
        <f>AVERAGE(I24:I26)</f>
        <v>37.374570446735397</v>
      </c>
      <c r="M25" s="135">
        <v>115.73</v>
      </c>
      <c r="N25" s="135"/>
      <c r="O25" s="143">
        <f t="shared" si="9"/>
        <v>0.21000000000000796</v>
      </c>
      <c r="P25" s="144"/>
      <c r="Q25" s="145">
        <f t="shared" si="10"/>
        <v>84.000000000003183</v>
      </c>
      <c r="R25" s="146"/>
      <c r="S25" s="38">
        <f>_xlfn.STDEV.P(Q24:R26)</f>
        <v>3.2659863237102544</v>
      </c>
      <c r="T25" s="42">
        <f t="shared" ref="T25" si="13">1.96*(S25/SQRT(3))</f>
        <v>3.6958114430009532</v>
      </c>
      <c r="U25" s="93">
        <f>AVERAGE(Q24:R26)</f>
        <v>88.000000000001435</v>
      </c>
      <c r="V25" s="17" t="s">
        <v>24</v>
      </c>
    </row>
    <row r="26" spans="2:22" ht="15.75" thickBot="1" x14ac:dyDescent="0.3">
      <c r="B26" s="118" t="s">
        <v>8</v>
      </c>
      <c r="C26" s="119"/>
      <c r="D26" s="4">
        <v>115.24</v>
      </c>
      <c r="E26" s="138">
        <v>153.56</v>
      </c>
      <c r="F26" s="139"/>
      <c r="G26" s="139"/>
      <c r="H26" s="99">
        <f t="shared" si="7"/>
        <v>38.320000000000007</v>
      </c>
      <c r="I26" s="85">
        <f t="shared" si="8"/>
        <v>39.505154639175267</v>
      </c>
      <c r="J26" s="108"/>
      <c r="K26" s="106"/>
      <c r="L26" s="88"/>
      <c r="M26" s="139">
        <v>115.46</v>
      </c>
      <c r="N26" s="139"/>
      <c r="O26" s="147">
        <f t="shared" si="9"/>
        <v>0.21999999999999886</v>
      </c>
      <c r="P26" s="148"/>
      <c r="Q26" s="149">
        <f t="shared" si="10"/>
        <v>87.999999999999545</v>
      </c>
      <c r="R26" s="150"/>
      <c r="S26" s="38"/>
      <c r="T26" s="43"/>
      <c r="U26" s="94"/>
      <c r="V26" s="26"/>
    </row>
    <row r="27" spans="2:22" x14ac:dyDescent="0.25">
      <c r="B27" s="114" t="s">
        <v>32</v>
      </c>
      <c r="C27" s="115"/>
      <c r="D27" s="22"/>
      <c r="E27" s="22"/>
      <c r="F27" s="23"/>
      <c r="G27" s="23"/>
      <c r="H27" s="100">
        <f>97-SUM(H18,H21,H24)</f>
        <v>6.039999999999992</v>
      </c>
      <c r="I27" s="83">
        <f t="shared" si="8"/>
        <v>6.2268041237113314</v>
      </c>
      <c r="J27" s="107"/>
      <c r="K27" s="109"/>
      <c r="L27" s="87"/>
      <c r="M27" s="23"/>
      <c r="N27" s="23"/>
      <c r="O27" s="151">
        <f>0.25-SUM(O18,O21,O24)</f>
        <v>-9.9999999999980105E-3</v>
      </c>
      <c r="P27" s="152"/>
      <c r="Q27" s="153">
        <f t="shared" si="10"/>
        <v>-3.9999999999992042</v>
      </c>
      <c r="R27" s="154"/>
      <c r="S27" s="89"/>
      <c r="T27" s="41"/>
      <c r="U27" s="95"/>
      <c r="V27" s="9"/>
    </row>
    <row r="28" spans="2:22" x14ac:dyDescent="0.25">
      <c r="B28" s="116" t="s">
        <v>33</v>
      </c>
      <c r="C28" s="117"/>
      <c r="D28" s="20"/>
      <c r="E28" s="20"/>
      <c r="F28" s="25"/>
      <c r="G28" s="25"/>
      <c r="H28" s="101">
        <f>97-SUM(H19,H22,H25)</f>
        <v>1.5200000000000102</v>
      </c>
      <c r="I28" s="84">
        <f t="shared" si="8"/>
        <v>1.5670103092783612</v>
      </c>
      <c r="J28" s="103">
        <f>_xlfn.STDEV.P(I27:I29)</f>
        <v>1.9095153477731885</v>
      </c>
      <c r="K28" s="110">
        <f>1.96*(J28/SQRT(3))</f>
        <v>2.1608200321148017</v>
      </c>
      <c r="L28" s="86">
        <f>AVERAGE(I27:I29)</f>
        <v>4.0137457044673512</v>
      </c>
      <c r="M28" s="116" t="s">
        <v>40</v>
      </c>
      <c r="N28" s="142"/>
      <c r="O28" s="143">
        <f t="shared" ref="O28:O29" si="14">0.25-SUM(O19,O22,O25)</f>
        <v>9.9999999999909051E-3</v>
      </c>
      <c r="P28" s="144"/>
      <c r="Q28" s="145">
        <f t="shared" si="10"/>
        <v>3.999999999996362</v>
      </c>
      <c r="R28" s="146"/>
      <c r="S28" s="38">
        <f>_xlfn.STDEV.P(Q27:R29)</f>
        <v>3.771236166328173</v>
      </c>
      <c r="T28" s="42">
        <f t="shared" ref="T28" si="15">1.96*(S28/SQRT(3))</f>
        <v>4.2675554629821573</v>
      </c>
      <c r="U28" s="93">
        <f>AVERAGE(Q27:R29)</f>
        <v>1.3333333333340154</v>
      </c>
      <c r="V28" s="17" t="s">
        <v>29</v>
      </c>
    </row>
    <row r="29" spans="2:22" ht="15.75" thickBot="1" x14ac:dyDescent="0.3">
      <c r="B29" s="118" t="s">
        <v>34</v>
      </c>
      <c r="C29" s="119"/>
      <c r="D29" s="32"/>
      <c r="E29" s="32"/>
      <c r="F29" s="31"/>
      <c r="G29" s="31"/>
      <c r="H29" s="102">
        <f>97-SUM(H20,H23,H26)</f>
        <v>4.1199999999999903</v>
      </c>
      <c r="I29" s="85">
        <f t="shared" si="8"/>
        <v>4.2474226804123614</v>
      </c>
      <c r="J29" s="111"/>
      <c r="K29" s="112"/>
      <c r="L29" s="88"/>
      <c r="M29" s="31"/>
      <c r="N29" s="31"/>
      <c r="O29" s="147">
        <f t="shared" si="14"/>
        <v>1.0000000000012221E-2</v>
      </c>
      <c r="P29" s="148"/>
      <c r="Q29" s="149">
        <f t="shared" si="10"/>
        <v>4.0000000000048885</v>
      </c>
      <c r="R29" s="150"/>
      <c r="S29" s="90"/>
      <c r="T29" s="43"/>
      <c r="U29" s="94"/>
      <c r="V29" s="18"/>
    </row>
    <row r="31" spans="2:22" ht="15.75" thickBot="1" x14ac:dyDescent="0.3"/>
    <row r="32" spans="2:22" ht="15.75" thickBot="1" x14ac:dyDescent="0.3">
      <c r="B32" s="126" t="s">
        <v>16</v>
      </c>
      <c r="C32" s="127"/>
      <c r="D32" s="1" t="s">
        <v>9</v>
      </c>
      <c r="E32" s="128" t="s">
        <v>10</v>
      </c>
      <c r="F32" s="129"/>
      <c r="G32" s="130"/>
      <c r="H32" s="96" t="s">
        <v>48</v>
      </c>
      <c r="I32" s="54" t="s">
        <v>49</v>
      </c>
      <c r="J32" s="57" t="s">
        <v>36</v>
      </c>
      <c r="K32" s="61" t="s">
        <v>37</v>
      </c>
      <c r="L32" s="67" t="s">
        <v>50</v>
      </c>
      <c r="M32" s="128" t="s">
        <v>12</v>
      </c>
      <c r="N32" s="130"/>
      <c r="O32" s="155" t="s">
        <v>51</v>
      </c>
      <c r="P32" s="156"/>
      <c r="Q32" s="131" t="s">
        <v>52</v>
      </c>
      <c r="R32" s="132"/>
      <c r="S32" s="34" t="s">
        <v>30</v>
      </c>
      <c r="T32" s="40" t="s">
        <v>35</v>
      </c>
      <c r="U32" s="45" t="s">
        <v>53</v>
      </c>
      <c r="V32" s="1" t="s">
        <v>21</v>
      </c>
    </row>
    <row r="33" spans="2:22" x14ac:dyDescent="0.25">
      <c r="B33" s="114" t="s">
        <v>0</v>
      </c>
      <c r="C33" s="115"/>
      <c r="D33" s="2">
        <v>46.94</v>
      </c>
      <c r="E33" s="133">
        <v>74.290000000000006</v>
      </c>
      <c r="F33" s="134"/>
      <c r="G33" s="134"/>
      <c r="H33" s="97">
        <f>E33-D33</f>
        <v>27.350000000000009</v>
      </c>
      <c r="I33" s="83">
        <f>(H33/97)*100</f>
        <v>28.195876288659804</v>
      </c>
      <c r="J33" s="103"/>
      <c r="K33" s="104"/>
      <c r="L33" s="86"/>
      <c r="M33" s="135">
        <v>46.95</v>
      </c>
      <c r="N33" s="136"/>
      <c r="O33" s="151">
        <f>M33-D33</f>
        <v>1.0000000000005116E-2</v>
      </c>
      <c r="P33" s="152"/>
      <c r="Q33" s="153">
        <f>(O33*100)/0.25</f>
        <v>4.0000000000020464</v>
      </c>
      <c r="R33" s="154"/>
      <c r="S33" s="89"/>
      <c r="T33" s="41"/>
      <c r="U33" s="92"/>
      <c r="V33" s="9"/>
    </row>
    <row r="34" spans="2:22" x14ac:dyDescent="0.25">
      <c r="B34" s="116" t="s">
        <v>1</v>
      </c>
      <c r="C34" s="117"/>
      <c r="D34" s="3">
        <v>45.41</v>
      </c>
      <c r="E34" s="137">
        <v>65.72</v>
      </c>
      <c r="F34" s="135"/>
      <c r="G34" s="135"/>
      <c r="H34" s="98">
        <f t="shared" ref="H34:H41" si="16">E34-D34</f>
        <v>20.310000000000002</v>
      </c>
      <c r="I34" s="84">
        <f t="shared" ref="I34:I44" si="17">(H34/97)*100</f>
        <v>20.938144329896911</v>
      </c>
      <c r="J34" s="103">
        <f>_xlfn.STDEV.P(I33:I35)</f>
        <v>6.925325460470062</v>
      </c>
      <c r="K34" s="105">
        <f>1.96*(J34/SQRT(3))</f>
        <v>7.8367434969031926</v>
      </c>
      <c r="L34" s="86">
        <f>AVERAGE(I33:I35)</f>
        <v>20.140893470790385</v>
      </c>
      <c r="M34" s="135">
        <v>45.42</v>
      </c>
      <c r="N34" s="136"/>
      <c r="O34" s="143">
        <f t="shared" ref="O34:O41" si="18">M34-D34</f>
        <v>1.0000000000005116E-2</v>
      </c>
      <c r="P34" s="144"/>
      <c r="Q34" s="145">
        <f t="shared" ref="Q34:Q44" si="19">(O34*100)/0.25</f>
        <v>4.0000000000020464</v>
      </c>
      <c r="R34" s="146"/>
      <c r="S34" s="38">
        <f>_xlfn.STDEV.P(Q33:R35)</f>
        <v>1.3398122641204139E-12</v>
      </c>
      <c r="T34" s="42">
        <f>1.96*(S34/SQRT(3))</f>
        <v>1.5161403038528268E-12</v>
      </c>
      <c r="U34" s="93">
        <f>AVERAGE(Q33:R35)</f>
        <v>4.0000000000010987</v>
      </c>
      <c r="V34" s="17" t="s">
        <v>22</v>
      </c>
    </row>
    <row r="35" spans="2:22" ht="15.75" thickBot="1" x14ac:dyDescent="0.3">
      <c r="B35" s="118" t="s">
        <v>2</v>
      </c>
      <c r="C35" s="119"/>
      <c r="D35" s="4">
        <v>47.89</v>
      </c>
      <c r="E35" s="137">
        <v>58.84</v>
      </c>
      <c r="F35" s="135"/>
      <c r="G35" s="135"/>
      <c r="H35" s="99">
        <f t="shared" si="16"/>
        <v>10.950000000000003</v>
      </c>
      <c r="I35" s="85">
        <f t="shared" si="17"/>
        <v>11.288659793814436</v>
      </c>
      <c r="J35" s="103"/>
      <c r="K35" s="106"/>
      <c r="L35" s="86"/>
      <c r="M35" s="135">
        <v>47.9</v>
      </c>
      <c r="N35" s="136"/>
      <c r="O35" s="147">
        <f t="shared" si="18"/>
        <v>9.9999999999980105E-3</v>
      </c>
      <c r="P35" s="148"/>
      <c r="Q35" s="149">
        <f t="shared" si="19"/>
        <v>3.9999999999992042</v>
      </c>
      <c r="R35" s="150"/>
      <c r="S35" s="91"/>
      <c r="T35" s="43"/>
      <c r="U35" s="94"/>
      <c r="V35" s="13"/>
    </row>
    <row r="36" spans="2:22" x14ac:dyDescent="0.25">
      <c r="B36" s="114" t="s">
        <v>3</v>
      </c>
      <c r="C36" s="115"/>
      <c r="D36" s="2">
        <v>45.24</v>
      </c>
      <c r="E36" s="133">
        <v>86.53</v>
      </c>
      <c r="F36" s="134"/>
      <c r="G36" s="134"/>
      <c r="H36" s="97">
        <f t="shared" si="16"/>
        <v>41.29</v>
      </c>
      <c r="I36" s="83">
        <f t="shared" si="17"/>
        <v>42.567010309278345</v>
      </c>
      <c r="J36" s="107"/>
      <c r="K36" s="104"/>
      <c r="L36" s="87"/>
      <c r="M36" s="134">
        <v>45.26</v>
      </c>
      <c r="N36" s="134"/>
      <c r="O36" s="151">
        <f t="shared" si="18"/>
        <v>1.9999999999996021E-2</v>
      </c>
      <c r="P36" s="152"/>
      <c r="Q36" s="153">
        <f t="shared" si="19"/>
        <v>7.9999999999984084</v>
      </c>
      <c r="R36" s="154"/>
      <c r="S36" s="38"/>
      <c r="T36" s="44"/>
      <c r="U36" s="95"/>
      <c r="V36" s="9"/>
    </row>
    <row r="37" spans="2:22" x14ac:dyDescent="0.25">
      <c r="B37" s="116" t="s">
        <v>4</v>
      </c>
      <c r="C37" s="117"/>
      <c r="D37" s="3">
        <v>62.37</v>
      </c>
      <c r="E37" s="137">
        <v>96.018000000000001</v>
      </c>
      <c r="F37" s="135"/>
      <c r="G37" s="135"/>
      <c r="H37" s="98">
        <f t="shared" si="16"/>
        <v>33.648000000000003</v>
      </c>
      <c r="I37" s="84">
        <f t="shared" si="17"/>
        <v>34.688659793814438</v>
      </c>
      <c r="J37" s="103">
        <f>_xlfn.STDEV.P(I36:I38)</f>
        <v>3.8038664828892159</v>
      </c>
      <c r="K37" s="105">
        <f>1.96*(J37/SQRT(3))</f>
        <v>4.3044801422006689</v>
      </c>
      <c r="L37" s="86">
        <f>AVERAGE(I36:I38)</f>
        <v>37.191752577319591</v>
      </c>
      <c r="M37" s="135">
        <v>62.39</v>
      </c>
      <c r="N37" s="135"/>
      <c r="O37" s="143">
        <f t="shared" si="18"/>
        <v>2.0000000000003126E-2</v>
      </c>
      <c r="P37" s="144"/>
      <c r="Q37" s="145">
        <f t="shared" si="19"/>
        <v>8.0000000000012506</v>
      </c>
      <c r="R37" s="146"/>
      <c r="S37" s="38">
        <f>_xlfn.STDEV.P(Q36:R38)</f>
        <v>3.771236166328173</v>
      </c>
      <c r="T37" s="44">
        <f t="shared" ref="T37" si="20">1.96*(S37/SQRT(3))</f>
        <v>4.2675554629821573</v>
      </c>
      <c r="U37" s="93">
        <f t="shared" ref="U37" si="21">AVERAGE(Q36:R38)</f>
        <v>5.3333333333332194</v>
      </c>
      <c r="V37" s="17" t="s">
        <v>23</v>
      </c>
    </row>
    <row r="38" spans="2:22" ht="15.75" thickBot="1" x14ac:dyDescent="0.3">
      <c r="B38" s="118" t="s">
        <v>5</v>
      </c>
      <c r="C38" s="119"/>
      <c r="D38" s="4">
        <v>64.319999999999993</v>
      </c>
      <c r="E38" s="138">
        <v>97.61</v>
      </c>
      <c r="F38" s="139"/>
      <c r="G38" s="139"/>
      <c r="H38" s="99">
        <f t="shared" si="16"/>
        <v>33.290000000000006</v>
      </c>
      <c r="I38" s="85">
        <f t="shared" si="17"/>
        <v>34.319587628865989</v>
      </c>
      <c r="J38" s="108"/>
      <c r="K38" s="106"/>
      <c r="L38" s="88"/>
      <c r="M38" s="139">
        <v>64.319999999999993</v>
      </c>
      <c r="N38" s="139"/>
      <c r="O38" s="147">
        <f t="shared" si="18"/>
        <v>0</v>
      </c>
      <c r="P38" s="148"/>
      <c r="Q38" s="149">
        <f t="shared" si="19"/>
        <v>0</v>
      </c>
      <c r="R38" s="150"/>
      <c r="S38" s="38"/>
      <c r="T38" s="44"/>
      <c r="U38" s="94"/>
      <c r="V38" s="13"/>
    </row>
    <row r="39" spans="2:22" x14ac:dyDescent="0.25">
      <c r="B39" s="114" t="s">
        <v>6</v>
      </c>
      <c r="C39" s="115"/>
      <c r="D39" s="2">
        <v>104.96</v>
      </c>
      <c r="E39" s="137">
        <v>131.38</v>
      </c>
      <c r="F39" s="135"/>
      <c r="G39" s="135"/>
      <c r="H39" s="97">
        <f t="shared" si="16"/>
        <v>26.42</v>
      </c>
      <c r="I39" s="83">
        <f t="shared" si="17"/>
        <v>27.237113402061858</v>
      </c>
      <c r="J39" s="107"/>
      <c r="K39" s="104"/>
      <c r="L39" s="87"/>
      <c r="M39" s="135">
        <v>105.15</v>
      </c>
      <c r="N39" s="135"/>
      <c r="O39" s="151">
        <f t="shared" si="18"/>
        <v>0.19000000000001194</v>
      </c>
      <c r="P39" s="152"/>
      <c r="Q39" s="153">
        <f t="shared" si="19"/>
        <v>76.000000000004775</v>
      </c>
      <c r="R39" s="154"/>
      <c r="S39" s="89"/>
      <c r="T39" s="41"/>
      <c r="U39" s="95"/>
      <c r="V39" s="9"/>
    </row>
    <row r="40" spans="2:22" x14ac:dyDescent="0.25">
      <c r="B40" s="116" t="s">
        <v>7</v>
      </c>
      <c r="C40" s="117"/>
      <c r="D40" s="3">
        <v>116.44</v>
      </c>
      <c r="E40" s="137">
        <v>155.31</v>
      </c>
      <c r="F40" s="135"/>
      <c r="G40" s="135"/>
      <c r="H40" s="98">
        <f t="shared" si="16"/>
        <v>38.870000000000005</v>
      </c>
      <c r="I40" s="84">
        <f t="shared" si="17"/>
        <v>40.072164948453612</v>
      </c>
      <c r="J40" s="103">
        <f>_xlfn.STDEV.P(I39:I41)</f>
        <v>8.814605144249704</v>
      </c>
      <c r="K40" s="105">
        <f>1.96*(J40/SQRT(3))</f>
        <v>9.9746647195523419</v>
      </c>
      <c r="L40" s="86">
        <f>AVERAGE(I39:I41)</f>
        <v>38.666666666666671</v>
      </c>
      <c r="M40" s="135">
        <v>116.65</v>
      </c>
      <c r="N40" s="135"/>
      <c r="O40" s="143">
        <f t="shared" si="18"/>
        <v>0.21000000000000796</v>
      </c>
      <c r="P40" s="144"/>
      <c r="Q40" s="145">
        <f t="shared" si="19"/>
        <v>84.000000000003183</v>
      </c>
      <c r="R40" s="146"/>
      <c r="S40" s="38">
        <f>_xlfn.STDEV.P(Q39:R41)</f>
        <v>4.9888765156965826</v>
      </c>
      <c r="T40" s="42">
        <f t="shared" ref="T40" si="22">1.96*(S40/SQRT(3))</f>
        <v>5.6454452306108003</v>
      </c>
      <c r="U40" s="93">
        <f>AVERAGE(Q39:R41)</f>
        <v>82.666666666669173</v>
      </c>
      <c r="V40" s="17" t="s">
        <v>24</v>
      </c>
    </row>
    <row r="41" spans="2:22" ht="15.75" thickBot="1" x14ac:dyDescent="0.3">
      <c r="B41" s="118" t="s">
        <v>8</v>
      </c>
      <c r="C41" s="119"/>
      <c r="D41" s="4">
        <v>115.49</v>
      </c>
      <c r="E41" s="138">
        <v>162.72</v>
      </c>
      <c r="F41" s="139"/>
      <c r="G41" s="139"/>
      <c r="H41" s="99">
        <f t="shared" si="16"/>
        <v>47.230000000000004</v>
      </c>
      <c r="I41" s="85">
        <f t="shared" si="17"/>
        <v>48.690721649484544</v>
      </c>
      <c r="J41" s="108"/>
      <c r="K41" s="106"/>
      <c r="L41" s="88"/>
      <c r="M41" s="139">
        <v>115.71</v>
      </c>
      <c r="N41" s="139"/>
      <c r="O41" s="147">
        <f t="shared" si="18"/>
        <v>0.21999999999999886</v>
      </c>
      <c r="P41" s="148"/>
      <c r="Q41" s="149">
        <f t="shared" si="19"/>
        <v>87.999999999999545</v>
      </c>
      <c r="R41" s="150"/>
      <c r="S41" s="38"/>
      <c r="T41" s="43"/>
      <c r="U41" s="94"/>
      <c r="V41" s="26"/>
    </row>
    <row r="42" spans="2:22" x14ac:dyDescent="0.25">
      <c r="B42" s="114" t="s">
        <v>32</v>
      </c>
      <c r="C42" s="115"/>
      <c r="D42" s="22"/>
      <c r="E42" s="22"/>
      <c r="F42" s="23"/>
      <c r="G42" s="23"/>
      <c r="H42" s="100">
        <f>97-SUM(H33,H36,H39)</f>
        <v>1.9399999999999835</v>
      </c>
      <c r="I42" s="83">
        <f t="shared" si="17"/>
        <v>1.9999999999999831</v>
      </c>
      <c r="J42" s="107"/>
      <c r="K42" s="109"/>
      <c r="L42" s="87"/>
      <c r="M42" s="23"/>
      <c r="N42" s="23"/>
      <c r="O42" s="151">
        <f>0.25-SUM(O33,O36,O39)</f>
        <v>2.9999999999986926E-2</v>
      </c>
      <c r="P42" s="152"/>
      <c r="Q42" s="153">
        <f t="shared" si="19"/>
        <v>11.99999999999477</v>
      </c>
      <c r="R42" s="154"/>
      <c r="S42" s="89"/>
      <c r="T42" s="41"/>
      <c r="U42" s="95"/>
      <c r="V42" s="9"/>
    </row>
    <row r="43" spans="2:22" x14ac:dyDescent="0.25">
      <c r="B43" s="116" t="s">
        <v>33</v>
      </c>
      <c r="C43" s="117"/>
      <c r="D43" s="20"/>
      <c r="E43" s="20"/>
      <c r="F43" s="25"/>
      <c r="G43" s="25"/>
      <c r="H43" s="101">
        <f>97-SUM(H34,H37,H40)</f>
        <v>4.171999999999997</v>
      </c>
      <c r="I43" s="84">
        <f t="shared" si="17"/>
        <v>4.3010309278350487</v>
      </c>
      <c r="J43" s="103">
        <f>_xlfn.STDEV.P(I42:I44)</f>
        <v>1.5257920806236664</v>
      </c>
      <c r="K43" s="110">
        <f>1.96*(J43/SQRT(3))</f>
        <v>1.7265962782119271</v>
      </c>
      <c r="L43" s="86">
        <f>AVERAGE(I42:I44)</f>
        <v>4.000687285223357</v>
      </c>
      <c r="M43" s="116" t="s">
        <v>40</v>
      </c>
      <c r="N43" s="142"/>
      <c r="O43" s="143">
        <f t="shared" ref="O43:O44" si="23">0.25-SUM(O34,O37,O40)</f>
        <v>9.9999999999837996E-3</v>
      </c>
      <c r="P43" s="144"/>
      <c r="Q43" s="145">
        <f t="shared" si="19"/>
        <v>3.9999999999935199</v>
      </c>
      <c r="R43" s="146"/>
      <c r="S43" s="38">
        <f>_xlfn.STDEV.P(Q42:R44)</f>
        <v>3.2659863237114148</v>
      </c>
      <c r="T43" s="42">
        <f t="shared" ref="T43" si="24">1.96*(S43/SQRT(3))</f>
        <v>3.6958114430022668</v>
      </c>
      <c r="U43" s="93">
        <f>AVERAGE(Q42:R44)</f>
        <v>7.9999999999965139</v>
      </c>
      <c r="V43" s="17" t="s">
        <v>29</v>
      </c>
    </row>
    <row r="44" spans="2:22" ht="15.75" thickBot="1" x14ac:dyDescent="0.3">
      <c r="B44" s="118" t="s">
        <v>34</v>
      </c>
      <c r="C44" s="119"/>
      <c r="D44" s="32"/>
      <c r="E44" s="32"/>
      <c r="F44" s="31"/>
      <c r="G44" s="31"/>
      <c r="H44" s="102">
        <f>97-SUM(H35,H38,H41)</f>
        <v>5.5299999999999869</v>
      </c>
      <c r="I44" s="85">
        <f t="shared" si="17"/>
        <v>5.7010309278350384</v>
      </c>
      <c r="J44" s="111"/>
      <c r="K44" s="112"/>
      <c r="L44" s="88"/>
      <c r="M44" s="31"/>
      <c r="N44" s="31"/>
      <c r="O44" s="147">
        <f t="shared" si="23"/>
        <v>2.0000000000003126E-2</v>
      </c>
      <c r="P44" s="148"/>
      <c r="Q44" s="149">
        <f t="shared" si="19"/>
        <v>8.0000000000012506</v>
      </c>
      <c r="R44" s="150"/>
      <c r="S44" s="90"/>
      <c r="T44" s="43"/>
      <c r="U44" s="94"/>
      <c r="V44" s="18"/>
    </row>
    <row r="46" spans="2:22" ht="15.75" thickBot="1" x14ac:dyDescent="0.3"/>
    <row r="47" spans="2:22" ht="15.75" thickBot="1" x14ac:dyDescent="0.3">
      <c r="B47" s="126" t="s">
        <v>25</v>
      </c>
      <c r="C47" s="127"/>
      <c r="D47" s="1" t="s">
        <v>9</v>
      </c>
      <c r="E47" s="128" t="s">
        <v>10</v>
      </c>
      <c r="F47" s="129"/>
      <c r="G47" s="130"/>
      <c r="H47" s="96" t="s">
        <v>48</v>
      </c>
      <c r="I47" s="54" t="s">
        <v>49</v>
      </c>
      <c r="J47" s="57" t="s">
        <v>36</v>
      </c>
      <c r="K47" s="61" t="s">
        <v>37</v>
      </c>
      <c r="L47" s="67" t="s">
        <v>50</v>
      </c>
      <c r="M47" s="128" t="s">
        <v>12</v>
      </c>
      <c r="N47" s="130"/>
      <c r="O47" s="155" t="s">
        <v>51</v>
      </c>
      <c r="P47" s="156"/>
      <c r="Q47" s="131" t="s">
        <v>52</v>
      </c>
      <c r="R47" s="132"/>
      <c r="S47" s="34" t="s">
        <v>30</v>
      </c>
      <c r="T47" s="40" t="s">
        <v>35</v>
      </c>
      <c r="U47" s="45" t="s">
        <v>53</v>
      </c>
      <c r="V47" s="1" t="s">
        <v>21</v>
      </c>
    </row>
    <row r="48" spans="2:22" x14ac:dyDescent="0.25">
      <c r="B48" s="114" t="s">
        <v>0</v>
      </c>
      <c r="C48" s="115"/>
      <c r="D48" s="2">
        <v>63.23</v>
      </c>
      <c r="E48" s="133">
        <v>111.19</v>
      </c>
      <c r="F48" s="134"/>
      <c r="G48" s="134"/>
      <c r="H48" s="97">
        <f>E48-D48</f>
        <v>47.96</v>
      </c>
      <c r="I48" s="83">
        <f>(H48/97)*100</f>
        <v>49.443298969072167</v>
      </c>
      <c r="J48" s="103"/>
      <c r="K48" s="104"/>
      <c r="L48" s="86"/>
      <c r="M48" s="135">
        <v>63.24</v>
      </c>
      <c r="N48" s="136"/>
      <c r="O48" s="151">
        <f>M48-D48</f>
        <v>1.0000000000005116E-2</v>
      </c>
      <c r="P48" s="152"/>
      <c r="Q48" s="153">
        <f>(O48*100)/0.25</f>
        <v>4.0000000000020464</v>
      </c>
      <c r="R48" s="154"/>
      <c r="S48" s="89"/>
      <c r="T48" s="41"/>
      <c r="U48" s="92"/>
      <c r="V48" s="9"/>
    </row>
    <row r="49" spans="2:22" x14ac:dyDescent="0.25">
      <c r="B49" s="116" t="s">
        <v>1</v>
      </c>
      <c r="C49" s="117"/>
      <c r="D49" s="3">
        <v>62.13</v>
      </c>
      <c r="E49" s="137">
        <v>110.31</v>
      </c>
      <c r="F49" s="135"/>
      <c r="G49" s="135"/>
      <c r="H49" s="98">
        <f t="shared" ref="H49:H56" si="25">E49-D49</f>
        <v>48.18</v>
      </c>
      <c r="I49" s="84">
        <f t="shared" ref="I49:I59" si="26">(H49/97)*100</f>
        <v>49.670103092783506</v>
      </c>
      <c r="J49" s="103">
        <f>_xlfn.STDEV.P(I48:I50)</f>
        <v>1.9315771853283918</v>
      </c>
      <c r="K49" s="105">
        <f>1.96*(J49/SQRT(3))</f>
        <v>2.185785351503378</v>
      </c>
      <c r="L49" s="86">
        <f>AVERAGE(I48:I50)</f>
        <v>50.920962199312719</v>
      </c>
      <c r="M49" s="135">
        <v>62.15</v>
      </c>
      <c r="N49" s="136"/>
      <c r="O49" s="143">
        <f t="shared" ref="O49:O56" si="27">M49-D49</f>
        <v>1.9999999999996021E-2</v>
      </c>
      <c r="P49" s="144"/>
      <c r="Q49" s="145">
        <f t="shared" ref="Q49:Q59" si="28">(O49*100)/0.25</f>
        <v>7.9999999999984084</v>
      </c>
      <c r="R49" s="146"/>
      <c r="S49" s="38">
        <f>_xlfn.STDEV.P(Q48:R50)</f>
        <v>1.8856180831630818</v>
      </c>
      <c r="T49" s="42">
        <f>1.96*(S49/SQRT(3))</f>
        <v>2.1337777314899413</v>
      </c>
      <c r="U49" s="93">
        <f>AVERAGE(Q48:R50)</f>
        <v>6.6666666666672354</v>
      </c>
      <c r="V49" s="17" t="s">
        <v>22</v>
      </c>
    </row>
    <row r="50" spans="2:22" ht="15.75" thickBot="1" x14ac:dyDescent="0.3">
      <c r="B50" s="118" t="s">
        <v>2</v>
      </c>
      <c r="C50" s="119"/>
      <c r="D50" s="4">
        <v>61.68</v>
      </c>
      <c r="E50" s="137">
        <v>113.72</v>
      </c>
      <c r="F50" s="135"/>
      <c r="G50" s="135"/>
      <c r="H50" s="99">
        <f t="shared" si="25"/>
        <v>52.04</v>
      </c>
      <c r="I50" s="85">
        <f t="shared" si="26"/>
        <v>53.649484536082468</v>
      </c>
      <c r="J50" s="103"/>
      <c r="K50" s="106"/>
      <c r="L50" s="86"/>
      <c r="M50" s="135">
        <v>61.7</v>
      </c>
      <c r="N50" s="136"/>
      <c r="O50" s="147">
        <f t="shared" si="27"/>
        <v>2.0000000000003126E-2</v>
      </c>
      <c r="P50" s="148"/>
      <c r="Q50" s="149">
        <f t="shared" si="28"/>
        <v>8.0000000000012506</v>
      </c>
      <c r="R50" s="150"/>
      <c r="S50" s="91"/>
      <c r="T50" s="43"/>
      <c r="U50" s="94"/>
      <c r="V50" s="13"/>
    </row>
    <row r="51" spans="2:22" x14ac:dyDescent="0.25">
      <c r="B51" s="114" t="s">
        <v>3</v>
      </c>
      <c r="C51" s="115"/>
      <c r="D51" s="2">
        <v>47.96</v>
      </c>
      <c r="E51" s="133">
        <v>89.72</v>
      </c>
      <c r="F51" s="134"/>
      <c r="G51" s="134"/>
      <c r="H51" s="97">
        <f t="shared" si="25"/>
        <v>41.76</v>
      </c>
      <c r="I51" s="83">
        <f t="shared" si="26"/>
        <v>43.051546391752574</v>
      </c>
      <c r="J51" s="107"/>
      <c r="K51" s="104"/>
      <c r="L51" s="87"/>
      <c r="M51" s="134">
        <v>48.01</v>
      </c>
      <c r="N51" s="134"/>
      <c r="O51" s="151">
        <f t="shared" si="27"/>
        <v>4.9999999999997158E-2</v>
      </c>
      <c r="P51" s="152"/>
      <c r="Q51" s="153">
        <f t="shared" si="28"/>
        <v>19.999999999998863</v>
      </c>
      <c r="R51" s="154"/>
      <c r="S51" s="38"/>
      <c r="T51" s="44"/>
      <c r="U51" s="95"/>
      <c r="V51" s="9"/>
    </row>
    <row r="52" spans="2:22" x14ac:dyDescent="0.25">
      <c r="B52" s="116" t="s">
        <v>4</v>
      </c>
      <c r="C52" s="117"/>
      <c r="D52" s="3">
        <v>45.41</v>
      </c>
      <c r="E52" s="137">
        <v>88.26</v>
      </c>
      <c r="F52" s="135"/>
      <c r="G52" s="135"/>
      <c r="H52" s="98">
        <f t="shared" si="25"/>
        <v>42.850000000000009</v>
      </c>
      <c r="I52" s="84">
        <f t="shared" si="26"/>
        <v>44.175257731958773</v>
      </c>
      <c r="J52" s="103">
        <f>_xlfn.STDEV.P(I51:I53)</f>
        <v>1.731242692751024</v>
      </c>
      <c r="K52" s="105">
        <f>1.96*(J52/SQRT(3))</f>
        <v>1.9590855319970575</v>
      </c>
      <c r="L52" s="86">
        <f>AVERAGE(I51:I53)</f>
        <v>44.793814432989699</v>
      </c>
      <c r="M52" s="135">
        <v>45.48</v>
      </c>
      <c r="N52" s="135"/>
      <c r="O52" s="143">
        <f t="shared" si="27"/>
        <v>7.0000000000000284E-2</v>
      </c>
      <c r="P52" s="144"/>
      <c r="Q52" s="145">
        <f t="shared" si="28"/>
        <v>28.000000000000114</v>
      </c>
      <c r="R52" s="146"/>
      <c r="S52" s="38">
        <f>_xlfn.STDEV.P(Q51:R53)</f>
        <v>4.9888765156998742</v>
      </c>
      <c r="T52" s="44">
        <f t="shared" ref="T52" si="29">1.96*(S52/SQRT(3))</f>
        <v>5.6454452306145244</v>
      </c>
      <c r="U52" s="93">
        <f t="shared" ref="U52" si="30">AVERAGE(Q51:R53)</f>
        <v>26.666666666667044</v>
      </c>
      <c r="V52" s="17" t="s">
        <v>23</v>
      </c>
    </row>
    <row r="53" spans="2:22" ht="15.75" thickBot="1" x14ac:dyDescent="0.3">
      <c r="B53" s="118" t="s">
        <v>5</v>
      </c>
      <c r="C53" s="119"/>
      <c r="D53" s="4">
        <v>39.369999999999997</v>
      </c>
      <c r="E53" s="138">
        <v>85.11</v>
      </c>
      <c r="F53" s="139"/>
      <c r="G53" s="139"/>
      <c r="H53" s="99">
        <f t="shared" si="25"/>
        <v>45.74</v>
      </c>
      <c r="I53" s="85">
        <f t="shared" si="26"/>
        <v>47.154639175257735</v>
      </c>
      <c r="J53" s="108"/>
      <c r="K53" s="106"/>
      <c r="L53" s="88"/>
      <c r="M53" s="139">
        <v>39.450000000000003</v>
      </c>
      <c r="N53" s="139"/>
      <c r="O53" s="147">
        <f t="shared" si="27"/>
        <v>8.00000000000054E-2</v>
      </c>
      <c r="P53" s="148"/>
      <c r="Q53" s="149">
        <f t="shared" si="28"/>
        <v>32.00000000000216</v>
      </c>
      <c r="R53" s="150"/>
      <c r="S53" s="38"/>
      <c r="T53" s="44"/>
      <c r="U53" s="94"/>
      <c r="V53" s="13"/>
    </row>
    <row r="54" spans="2:22" x14ac:dyDescent="0.25">
      <c r="B54" s="114" t="s">
        <v>6</v>
      </c>
      <c r="C54" s="115"/>
      <c r="D54" s="2">
        <v>113.24</v>
      </c>
      <c r="E54" s="137">
        <v>119.9</v>
      </c>
      <c r="F54" s="135"/>
      <c r="G54" s="135"/>
      <c r="H54" s="97">
        <f t="shared" si="25"/>
        <v>6.6600000000000108</v>
      </c>
      <c r="I54" s="83">
        <f t="shared" si="26"/>
        <v>6.8659793814433101</v>
      </c>
      <c r="J54" s="107"/>
      <c r="K54" s="104"/>
      <c r="L54" s="87"/>
      <c r="M54" s="135">
        <v>113.41</v>
      </c>
      <c r="N54" s="135"/>
      <c r="O54" s="151">
        <f t="shared" si="27"/>
        <v>0.17000000000000171</v>
      </c>
      <c r="P54" s="152"/>
      <c r="Q54" s="153">
        <f t="shared" si="28"/>
        <v>68.000000000000682</v>
      </c>
      <c r="R54" s="154"/>
      <c r="S54" s="89"/>
      <c r="T54" s="41"/>
      <c r="U54" s="95"/>
      <c r="V54" s="9"/>
    </row>
    <row r="55" spans="2:22" x14ac:dyDescent="0.25">
      <c r="B55" s="116" t="s">
        <v>7</v>
      </c>
      <c r="C55" s="117"/>
      <c r="D55" s="3">
        <v>113.14</v>
      </c>
      <c r="E55" s="137">
        <v>119.26</v>
      </c>
      <c r="F55" s="135"/>
      <c r="G55" s="135"/>
      <c r="H55" s="98">
        <f t="shared" si="25"/>
        <v>6.1200000000000045</v>
      </c>
      <c r="I55" s="84">
        <f t="shared" si="26"/>
        <v>6.3092783505154681</v>
      </c>
      <c r="J55" s="103">
        <f>_xlfn.STDEV.P(I54:I56)</f>
        <v>1.1453974773056712</v>
      </c>
      <c r="K55" s="105">
        <f>1.96*(J55/SQRT(3))</f>
        <v>1.2961392620290333</v>
      </c>
      <c r="L55" s="86">
        <f>AVERAGE(I54:I56)</f>
        <v>5.793814432989695</v>
      </c>
      <c r="M55" s="135">
        <v>113.29</v>
      </c>
      <c r="N55" s="135"/>
      <c r="O55" s="143">
        <f t="shared" si="27"/>
        <v>0.15000000000000568</v>
      </c>
      <c r="P55" s="144"/>
      <c r="Q55" s="145">
        <f t="shared" si="28"/>
        <v>60.000000000002274</v>
      </c>
      <c r="R55" s="146"/>
      <c r="S55" s="38">
        <f>_xlfn.STDEV.P(Q54:R56)</f>
        <v>4.9888765157006345</v>
      </c>
      <c r="T55" s="42">
        <f t="shared" ref="T55" si="31">1.96*(S55/SQRT(3))</f>
        <v>5.6454452306153842</v>
      </c>
      <c r="U55" s="93">
        <f>AVERAGE(Q54:R56)</f>
        <v>61.333333333332497</v>
      </c>
      <c r="V55" s="17" t="s">
        <v>24</v>
      </c>
    </row>
    <row r="56" spans="2:22" ht="15.75" thickBot="1" x14ac:dyDescent="0.3">
      <c r="B56" s="118" t="s">
        <v>8</v>
      </c>
      <c r="C56" s="119"/>
      <c r="D56" s="4">
        <v>116.43</v>
      </c>
      <c r="E56" s="138">
        <v>120.51</v>
      </c>
      <c r="F56" s="139"/>
      <c r="G56" s="139"/>
      <c r="H56" s="99">
        <f t="shared" si="25"/>
        <v>4.0799999999999983</v>
      </c>
      <c r="I56" s="85">
        <f t="shared" si="26"/>
        <v>4.2061855670103077</v>
      </c>
      <c r="J56" s="108"/>
      <c r="K56" s="106"/>
      <c r="L56" s="88"/>
      <c r="M56" s="139">
        <v>116.57</v>
      </c>
      <c r="N56" s="139"/>
      <c r="O56" s="147">
        <f t="shared" si="27"/>
        <v>0.13999999999998636</v>
      </c>
      <c r="P56" s="148"/>
      <c r="Q56" s="149">
        <f t="shared" si="28"/>
        <v>55.999999999994543</v>
      </c>
      <c r="R56" s="150"/>
      <c r="S56" s="38"/>
      <c r="T56" s="43"/>
      <c r="U56" s="94"/>
      <c r="V56" s="26"/>
    </row>
    <row r="57" spans="2:22" x14ac:dyDescent="0.25">
      <c r="B57" s="114" t="s">
        <v>32</v>
      </c>
      <c r="C57" s="115"/>
      <c r="D57" s="22"/>
      <c r="E57" s="22"/>
      <c r="F57" s="23"/>
      <c r="G57" s="23"/>
      <c r="H57" s="100">
        <f>97-SUM(H48,H51,H54)</f>
        <v>0.61999999999999034</v>
      </c>
      <c r="I57" s="83">
        <f t="shared" si="26"/>
        <v>0.63917525773194883</v>
      </c>
      <c r="J57" s="107"/>
      <c r="K57" s="109"/>
      <c r="L57" s="87"/>
      <c r="M57" s="23"/>
      <c r="N57" s="23"/>
      <c r="O57" s="151">
        <f>0.25-SUM(O48,O51,O54)</f>
        <v>1.9999999999996021E-2</v>
      </c>
      <c r="P57" s="152"/>
      <c r="Q57" s="153">
        <f t="shared" si="28"/>
        <v>7.9999999999984084</v>
      </c>
      <c r="R57" s="154"/>
      <c r="S57" s="89"/>
      <c r="T57" s="41"/>
      <c r="U57" s="95"/>
      <c r="V57" s="9"/>
    </row>
    <row r="58" spans="2:22" x14ac:dyDescent="0.25">
      <c r="B58" s="116" t="s">
        <v>33</v>
      </c>
      <c r="C58" s="117"/>
      <c r="D58" s="20"/>
      <c r="E58" s="20"/>
      <c r="F58" s="25"/>
      <c r="G58" s="25"/>
      <c r="H58" s="101">
        <f>97-SUM(H49,H52,H55)</f>
        <v>-0.15000000000000568</v>
      </c>
      <c r="I58" s="84">
        <f t="shared" si="26"/>
        <v>-0.15463917525773782</v>
      </c>
      <c r="J58" s="103">
        <f>_xlfn.STDEV.P(I57:I59)</f>
        <v>2.4972061950980926</v>
      </c>
      <c r="K58" s="110">
        <f>1.96*(J58/SQRT(3))</f>
        <v>2.8258548311652945</v>
      </c>
      <c r="L58" s="86">
        <f>AVERAGE(I57:I59)</f>
        <v>-1.5085910652921015</v>
      </c>
      <c r="M58" s="116" t="s">
        <v>40</v>
      </c>
      <c r="N58" s="142"/>
      <c r="O58" s="143">
        <f t="shared" ref="O58:O59" si="32">0.25-SUM(O49,O52,O55)</f>
        <v>9.9999999999980105E-3</v>
      </c>
      <c r="P58" s="144"/>
      <c r="Q58" s="145">
        <f t="shared" si="28"/>
        <v>3.9999999999992042</v>
      </c>
      <c r="R58" s="146"/>
      <c r="S58" s="38">
        <f>_xlfn.STDEV.P(Q57:R59)</f>
        <v>1.8856180831630818</v>
      </c>
      <c r="T58" s="42">
        <f t="shared" ref="T58" si="33">1.96*(S58/SQRT(3))</f>
        <v>2.1337777314899413</v>
      </c>
      <c r="U58" s="93">
        <f>AVERAGE(Q57:R59)</f>
        <v>5.3333333333332194</v>
      </c>
      <c r="V58" s="17" t="s">
        <v>29</v>
      </c>
    </row>
    <row r="59" spans="2:22" ht="15.75" thickBot="1" x14ac:dyDescent="0.3">
      <c r="B59" s="118" t="s">
        <v>34</v>
      </c>
      <c r="C59" s="119"/>
      <c r="D59" s="32"/>
      <c r="E59" s="32"/>
      <c r="F59" s="31"/>
      <c r="G59" s="31"/>
      <c r="H59" s="102">
        <f>97-SUM(H50,H53,H56)</f>
        <v>-4.8599999999999994</v>
      </c>
      <c r="I59" s="85">
        <f t="shared" si="26"/>
        <v>-5.0103092783505154</v>
      </c>
      <c r="J59" s="111"/>
      <c r="K59" s="112"/>
      <c r="L59" s="88"/>
      <c r="M59" s="31"/>
      <c r="N59" s="31"/>
      <c r="O59" s="147">
        <f t="shared" si="32"/>
        <v>1.0000000000005116E-2</v>
      </c>
      <c r="P59" s="148"/>
      <c r="Q59" s="149">
        <f t="shared" si="28"/>
        <v>4.0000000000020464</v>
      </c>
      <c r="R59" s="150"/>
      <c r="S59" s="90"/>
      <c r="T59" s="43"/>
      <c r="U59" s="94"/>
      <c r="V59" s="18"/>
    </row>
    <row r="61" spans="2:22" ht="15.75" thickBot="1" x14ac:dyDescent="0.3"/>
    <row r="62" spans="2:22" ht="15.75" thickBot="1" x14ac:dyDescent="0.3">
      <c r="B62" s="126" t="s">
        <v>27</v>
      </c>
      <c r="C62" s="127"/>
      <c r="D62" s="1" t="s">
        <v>9</v>
      </c>
      <c r="E62" s="128" t="s">
        <v>10</v>
      </c>
      <c r="F62" s="129"/>
      <c r="G62" s="130"/>
      <c r="H62" s="96" t="s">
        <v>48</v>
      </c>
      <c r="I62" s="54" t="s">
        <v>49</v>
      </c>
      <c r="J62" s="57" t="s">
        <v>36</v>
      </c>
      <c r="K62" s="61" t="s">
        <v>37</v>
      </c>
      <c r="L62" s="67" t="s">
        <v>50</v>
      </c>
      <c r="M62" s="128" t="s">
        <v>12</v>
      </c>
      <c r="N62" s="130"/>
      <c r="O62" s="155" t="s">
        <v>51</v>
      </c>
      <c r="P62" s="156"/>
      <c r="Q62" s="131" t="s">
        <v>52</v>
      </c>
      <c r="R62" s="132"/>
      <c r="S62" s="34" t="s">
        <v>30</v>
      </c>
      <c r="T62" s="40" t="s">
        <v>35</v>
      </c>
      <c r="U62" s="45" t="s">
        <v>53</v>
      </c>
      <c r="V62" s="1" t="s">
        <v>21</v>
      </c>
    </row>
    <row r="63" spans="2:22" x14ac:dyDescent="0.25">
      <c r="B63" s="114" t="s">
        <v>0</v>
      </c>
      <c r="C63" s="115"/>
      <c r="D63" s="2"/>
      <c r="E63" s="133"/>
      <c r="F63" s="134"/>
      <c r="G63" s="134"/>
      <c r="H63" s="97">
        <f>E63-D63</f>
        <v>0</v>
      </c>
      <c r="I63" s="83">
        <f>(H63/97)*100</f>
        <v>0</v>
      </c>
      <c r="J63" s="103"/>
      <c r="K63" s="104"/>
      <c r="L63" s="86"/>
      <c r="M63" s="135"/>
      <c r="N63" s="136"/>
      <c r="O63" s="151">
        <f>M63-D63</f>
        <v>0</v>
      </c>
      <c r="P63" s="152"/>
      <c r="Q63" s="153">
        <f>(O63*100)/0.25</f>
        <v>0</v>
      </c>
      <c r="R63" s="154"/>
      <c r="S63" s="89"/>
      <c r="T63" s="41"/>
      <c r="U63" s="92"/>
      <c r="V63" s="9"/>
    </row>
    <row r="64" spans="2:22" x14ac:dyDescent="0.25">
      <c r="B64" s="116" t="s">
        <v>1</v>
      </c>
      <c r="C64" s="117"/>
      <c r="D64" s="3"/>
      <c r="E64" s="137"/>
      <c r="F64" s="135"/>
      <c r="G64" s="135"/>
      <c r="H64" s="98">
        <f t="shared" ref="H64:H71" si="34">E64-D64</f>
        <v>0</v>
      </c>
      <c r="I64" s="84">
        <f t="shared" ref="I64:I71" si="35">(H64/97)*100</f>
        <v>0</v>
      </c>
      <c r="J64" s="103">
        <f>_xlfn.STDEV.P(I63:I65)</f>
        <v>0</v>
      </c>
      <c r="K64" s="105">
        <f>1.96*(J64/SQRT(3))</f>
        <v>0</v>
      </c>
      <c r="L64" s="86">
        <f>AVERAGE(I63:I65)</f>
        <v>0</v>
      </c>
      <c r="M64" s="135"/>
      <c r="N64" s="136"/>
      <c r="O64" s="143">
        <f t="shared" ref="O64:O71" si="36">M64-D64</f>
        <v>0</v>
      </c>
      <c r="P64" s="144"/>
      <c r="Q64" s="145">
        <f t="shared" ref="Q64:Q74" si="37">(O64*100)/0.25</f>
        <v>0</v>
      </c>
      <c r="R64" s="146"/>
      <c r="S64" s="38">
        <f>_xlfn.STDEV.P(Q63:R65)</f>
        <v>0</v>
      </c>
      <c r="T64" s="42">
        <f>1.96*(S64/SQRT(3))</f>
        <v>0</v>
      </c>
      <c r="U64" s="93">
        <f>AVERAGE(Q63:R65)</f>
        <v>0</v>
      </c>
      <c r="V64" s="17" t="s">
        <v>22</v>
      </c>
    </row>
    <row r="65" spans="2:22" ht="15.75" thickBot="1" x14ac:dyDescent="0.3">
      <c r="B65" s="118" t="s">
        <v>2</v>
      </c>
      <c r="C65" s="119"/>
      <c r="D65" s="4"/>
      <c r="E65" s="137"/>
      <c r="F65" s="135"/>
      <c r="G65" s="135"/>
      <c r="H65" s="99">
        <f t="shared" si="34"/>
        <v>0</v>
      </c>
      <c r="I65" s="85">
        <f t="shared" si="35"/>
        <v>0</v>
      </c>
      <c r="J65" s="103"/>
      <c r="K65" s="106"/>
      <c r="L65" s="86"/>
      <c r="M65" s="135"/>
      <c r="N65" s="136"/>
      <c r="O65" s="147">
        <f t="shared" si="36"/>
        <v>0</v>
      </c>
      <c r="P65" s="148"/>
      <c r="Q65" s="149">
        <f t="shared" si="37"/>
        <v>0</v>
      </c>
      <c r="R65" s="150"/>
      <c r="S65" s="91"/>
      <c r="T65" s="43"/>
      <c r="U65" s="94"/>
      <c r="V65" s="13"/>
    </row>
    <row r="66" spans="2:22" x14ac:dyDescent="0.25">
      <c r="B66" s="114" t="s">
        <v>3</v>
      </c>
      <c r="C66" s="115"/>
      <c r="D66" s="2">
        <v>42.57</v>
      </c>
      <c r="E66" s="133">
        <v>76.86</v>
      </c>
      <c r="F66" s="134"/>
      <c r="G66" s="134"/>
      <c r="H66" s="97">
        <f t="shared" si="34"/>
        <v>34.29</v>
      </c>
      <c r="I66" s="83">
        <f t="shared" si="35"/>
        <v>35.350515463917525</v>
      </c>
      <c r="J66" s="107"/>
      <c r="K66" s="104"/>
      <c r="L66" s="87"/>
      <c r="M66" s="134">
        <v>42.66</v>
      </c>
      <c r="N66" s="134"/>
      <c r="O66" s="151">
        <f t="shared" si="36"/>
        <v>8.9999999999996305E-2</v>
      </c>
      <c r="P66" s="152"/>
      <c r="Q66" s="153">
        <f t="shared" si="37"/>
        <v>35.999999999998522</v>
      </c>
      <c r="R66" s="154"/>
      <c r="S66" s="38"/>
      <c r="T66" s="44"/>
      <c r="U66" s="95"/>
      <c r="V66" s="9"/>
    </row>
    <row r="67" spans="2:22" x14ac:dyDescent="0.25">
      <c r="B67" s="116" t="s">
        <v>4</v>
      </c>
      <c r="C67" s="117"/>
      <c r="D67" s="3">
        <v>65.709999999999994</v>
      </c>
      <c r="E67" s="137">
        <v>100.97</v>
      </c>
      <c r="F67" s="135"/>
      <c r="G67" s="135"/>
      <c r="H67" s="98">
        <f t="shared" si="34"/>
        <v>35.260000000000005</v>
      </c>
      <c r="I67" s="84">
        <f t="shared" si="35"/>
        <v>36.350515463917532</v>
      </c>
      <c r="J67" s="103">
        <f>_xlfn.STDEV.P(I66:I68)</f>
        <v>3.0719381513339585</v>
      </c>
      <c r="K67" s="105">
        <f>1.96*(J67/SQRT(3))</f>
        <v>3.4762252644688227</v>
      </c>
      <c r="L67" s="86">
        <f>AVERAGE(I66:I68)</f>
        <v>33.697594501718221</v>
      </c>
      <c r="M67" s="135">
        <v>65.78</v>
      </c>
      <c r="N67" s="135"/>
      <c r="O67" s="143">
        <f t="shared" si="36"/>
        <v>7.000000000000739E-2</v>
      </c>
      <c r="P67" s="144"/>
      <c r="Q67" s="145">
        <f t="shared" si="37"/>
        <v>28.000000000002956</v>
      </c>
      <c r="R67" s="146"/>
      <c r="S67" s="38">
        <f>_xlfn.STDEV.P(Q66:R68)</f>
        <v>3.7712361663268599</v>
      </c>
      <c r="T67" s="44">
        <f t="shared" ref="T67" si="38">1.96*(S67/SQRT(3))</f>
        <v>4.2675554629806705</v>
      </c>
      <c r="U67" s="93">
        <f t="shared" ref="U67" si="39">AVERAGE(Q66:R68)</f>
        <v>33.333333333334281</v>
      </c>
      <c r="V67" s="17" t="s">
        <v>23</v>
      </c>
    </row>
    <row r="68" spans="2:22" ht="15.75" thickBot="1" x14ac:dyDescent="0.3">
      <c r="B68" s="118" t="s">
        <v>5</v>
      </c>
      <c r="C68" s="119"/>
      <c r="D68" s="4">
        <v>45.55</v>
      </c>
      <c r="E68" s="138">
        <v>74.06</v>
      </c>
      <c r="F68" s="139"/>
      <c r="G68" s="139"/>
      <c r="H68" s="99">
        <f t="shared" si="34"/>
        <v>28.510000000000005</v>
      </c>
      <c r="I68" s="85">
        <f t="shared" si="35"/>
        <v>29.39175257731959</v>
      </c>
      <c r="J68" s="108"/>
      <c r="K68" s="106"/>
      <c r="L68" s="88"/>
      <c r="M68" s="139">
        <v>45.64</v>
      </c>
      <c r="N68" s="139"/>
      <c r="O68" s="147">
        <f t="shared" si="36"/>
        <v>9.0000000000003411E-2</v>
      </c>
      <c r="P68" s="148"/>
      <c r="Q68" s="149">
        <f t="shared" si="37"/>
        <v>36.000000000001364</v>
      </c>
      <c r="R68" s="150"/>
      <c r="S68" s="38"/>
      <c r="T68" s="44"/>
      <c r="U68" s="94"/>
      <c r="V68" s="13"/>
    </row>
    <row r="69" spans="2:22" x14ac:dyDescent="0.25">
      <c r="B69" s="114" t="s">
        <v>6</v>
      </c>
      <c r="C69" s="115"/>
      <c r="D69" s="2">
        <v>114.47</v>
      </c>
      <c r="E69" s="137">
        <v>186.92</v>
      </c>
      <c r="F69" s="135"/>
      <c r="G69" s="135"/>
      <c r="H69" s="97">
        <f t="shared" si="34"/>
        <v>72.449999999999989</v>
      </c>
      <c r="I69" s="83">
        <f t="shared" si="35"/>
        <v>74.69072164948453</v>
      </c>
      <c r="J69" s="107"/>
      <c r="K69" s="104"/>
      <c r="L69" s="87"/>
      <c r="M69" s="135">
        <v>114.59</v>
      </c>
      <c r="N69" s="135"/>
      <c r="O69" s="151">
        <f t="shared" si="36"/>
        <v>0.12000000000000455</v>
      </c>
      <c r="P69" s="152"/>
      <c r="Q69" s="153">
        <f t="shared" si="37"/>
        <v>48.000000000001819</v>
      </c>
      <c r="R69" s="154"/>
      <c r="S69" s="89"/>
      <c r="T69" s="41"/>
      <c r="U69" s="95"/>
      <c r="V69" s="9"/>
    </row>
    <row r="70" spans="2:22" x14ac:dyDescent="0.25">
      <c r="B70" s="116" t="s">
        <v>7</v>
      </c>
      <c r="C70" s="117"/>
      <c r="D70" s="3">
        <v>116.23</v>
      </c>
      <c r="E70" s="137">
        <v>186.78</v>
      </c>
      <c r="F70" s="135"/>
      <c r="G70" s="135"/>
      <c r="H70" s="98">
        <f t="shared" si="34"/>
        <v>70.55</v>
      </c>
      <c r="I70" s="84">
        <f t="shared" si="35"/>
        <v>72.731958762886592</v>
      </c>
      <c r="J70" s="103">
        <f>_xlfn.STDEV.P(I69:I71)</f>
        <v>1.2775003639478486</v>
      </c>
      <c r="K70" s="105">
        <f>1.96*(J70/SQRT(3))</f>
        <v>1.4456277508696651</v>
      </c>
      <c r="L70" s="86">
        <f>AVERAGE(I69:I71)</f>
        <v>74.415807560137452</v>
      </c>
      <c r="M70" s="135">
        <v>116.4</v>
      </c>
      <c r="N70" s="135"/>
      <c r="O70" s="143">
        <f t="shared" si="36"/>
        <v>0.17000000000000171</v>
      </c>
      <c r="P70" s="144"/>
      <c r="Q70" s="145">
        <f t="shared" si="37"/>
        <v>68.000000000000682</v>
      </c>
      <c r="R70" s="146"/>
      <c r="S70" s="38">
        <f>_xlfn.STDEV.P(Q69:R71)</f>
        <v>8.2192186706245884</v>
      </c>
      <c r="T70" s="42">
        <f t="shared" ref="T70" si="40">1.96*(S70/SQRT(3))</f>
        <v>9.3009214995464689</v>
      </c>
      <c r="U70" s="93">
        <f>AVERAGE(Q69:R71)</f>
        <v>58.666666666666366</v>
      </c>
      <c r="V70" s="17" t="s">
        <v>24</v>
      </c>
    </row>
    <row r="71" spans="2:22" ht="15.75" thickBot="1" x14ac:dyDescent="0.3">
      <c r="B71" s="118" t="s">
        <v>8</v>
      </c>
      <c r="C71" s="119"/>
      <c r="D71" s="4">
        <v>112.56</v>
      </c>
      <c r="E71" s="138">
        <v>186.11</v>
      </c>
      <c r="F71" s="139"/>
      <c r="G71" s="139"/>
      <c r="H71" s="99">
        <f t="shared" si="34"/>
        <v>73.550000000000011</v>
      </c>
      <c r="I71" s="85">
        <f t="shared" si="35"/>
        <v>75.824742268041248</v>
      </c>
      <c r="J71" s="108"/>
      <c r="K71" s="106"/>
      <c r="L71" s="88"/>
      <c r="M71" s="139">
        <v>112.71</v>
      </c>
      <c r="N71" s="139"/>
      <c r="O71" s="147">
        <f t="shared" si="36"/>
        <v>0.14999999999999147</v>
      </c>
      <c r="P71" s="148"/>
      <c r="Q71" s="149">
        <f t="shared" si="37"/>
        <v>59.999999999996589</v>
      </c>
      <c r="R71" s="150"/>
      <c r="S71" s="38"/>
      <c r="T71" s="43"/>
      <c r="U71" s="94"/>
      <c r="V71" s="26"/>
    </row>
    <row r="72" spans="2:22" x14ac:dyDescent="0.25">
      <c r="B72" s="114" t="s">
        <v>32</v>
      </c>
      <c r="C72" s="115"/>
      <c r="D72" s="22"/>
      <c r="E72" s="22"/>
      <c r="F72" s="23"/>
      <c r="G72" s="23"/>
      <c r="H72" s="100">
        <f>97-SUM(H63,H66,H69)</f>
        <v>-9.7399999999999807</v>
      </c>
      <c r="I72" s="83">
        <f>(H72/97)*100</f>
        <v>-10.041237113402042</v>
      </c>
      <c r="J72" s="107"/>
      <c r="K72" s="109"/>
      <c r="L72" s="87"/>
      <c r="M72" s="23"/>
      <c r="N72" s="23"/>
      <c r="O72" s="151">
        <f>0.25-SUM(O63,O66,O69)</f>
        <v>3.9999999999999147E-2</v>
      </c>
      <c r="P72" s="152"/>
      <c r="Q72" s="153">
        <f t="shared" si="37"/>
        <v>15.999999999999659</v>
      </c>
      <c r="R72" s="154"/>
      <c r="S72" s="89"/>
      <c r="T72" s="41"/>
      <c r="U72" s="95"/>
      <c r="V72" s="9"/>
    </row>
    <row r="73" spans="2:22" x14ac:dyDescent="0.25">
      <c r="B73" s="116" t="s">
        <v>33</v>
      </c>
      <c r="C73" s="117"/>
      <c r="D73" s="20"/>
      <c r="E73" s="20"/>
      <c r="F73" s="25"/>
      <c r="G73" s="25"/>
      <c r="H73" s="101">
        <f>97-SUM(H64,H67,H70)</f>
        <v>-8.8100000000000023</v>
      </c>
      <c r="I73" s="84">
        <f>(H73/97)*100</f>
        <v>-9.0824742268041252</v>
      </c>
      <c r="J73" s="103">
        <f>_xlfn.STDEV.P(I72:I74)</f>
        <v>2.0854831788523667</v>
      </c>
      <c r="K73" s="110">
        <f>1.96*(J73/SQRT(3))</f>
        <v>2.3599463784136669</v>
      </c>
      <c r="L73" s="86">
        <f>AVERAGE(I72:I74)</f>
        <v>-8.1134020618556697</v>
      </c>
      <c r="M73" s="116" t="s">
        <v>40</v>
      </c>
      <c r="N73" s="142"/>
      <c r="O73" s="143">
        <f t="shared" ref="O73:O74" si="41">0.25-SUM(O64,O67,O70)</f>
        <v>9.9999999999909051E-3</v>
      </c>
      <c r="P73" s="144"/>
      <c r="Q73" s="145">
        <f t="shared" si="37"/>
        <v>3.999999999996362</v>
      </c>
      <c r="R73" s="146"/>
      <c r="S73" s="38">
        <f>_xlfn.STDEV.P(Q72:R74)</f>
        <v>5.6568542494925946</v>
      </c>
      <c r="T73" s="42">
        <f t="shared" ref="T73" si="42">1.96*(S73/SQRT(3))</f>
        <v>6.4013331944736152</v>
      </c>
      <c r="U73" s="93">
        <f>AVERAGE(Q72:R74)</f>
        <v>7.9999999999993561</v>
      </c>
      <c r="V73" s="17" t="s">
        <v>29</v>
      </c>
    </row>
    <row r="74" spans="2:22" ht="15.75" thickBot="1" x14ac:dyDescent="0.3">
      <c r="B74" s="118" t="s">
        <v>34</v>
      </c>
      <c r="C74" s="119"/>
      <c r="D74" s="32"/>
      <c r="E74" s="32"/>
      <c r="F74" s="31"/>
      <c r="G74" s="31"/>
      <c r="H74" s="102">
        <f>97-SUM(H65,H68,H71)</f>
        <v>-5.0600000000000165</v>
      </c>
      <c r="I74" s="85">
        <f>(H74/97)*100</f>
        <v>-5.2164948453608417</v>
      </c>
      <c r="J74" s="111"/>
      <c r="K74" s="112"/>
      <c r="L74" s="88"/>
      <c r="M74" s="31"/>
      <c r="N74" s="31"/>
      <c r="O74" s="147">
        <f t="shared" si="41"/>
        <v>1.0000000000005116E-2</v>
      </c>
      <c r="P74" s="148"/>
      <c r="Q74" s="149">
        <f t="shared" si="37"/>
        <v>4.0000000000020464</v>
      </c>
      <c r="R74" s="150"/>
      <c r="S74" s="90"/>
      <c r="T74" s="43"/>
      <c r="U74" s="94"/>
      <c r="V74" s="18"/>
    </row>
    <row r="76" spans="2:22" ht="15.75" thickBot="1" x14ac:dyDescent="0.3"/>
    <row r="77" spans="2:22" ht="15.75" thickBot="1" x14ac:dyDescent="0.3">
      <c r="B77" s="126" t="s">
        <v>26</v>
      </c>
      <c r="C77" s="127"/>
      <c r="D77" s="1" t="s">
        <v>9</v>
      </c>
      <c r="E77" s="128" t="s">
        <v>10</v>
      </c>
      <c r="F77" s="129"/>
      <c r="G77" s="130"/>
      <c r="H77" s="96" t="s">
        <v>48</v>
      </c>
      <c r="I77" s="54" t="s">
        <v>49</v>
      </c>
      <c r="J77" s="57" t="s">
        <v>36</v>
      </c>
      <c r="K77" s="61" t="s">
        <v>37</v>
      </c>
      <c r="L77" s="67" t="s">
        <v>50</v>
      </c>
      <c r="M77" s="128" t="s">
        <v>12</v>
      </c>
      <c r="N77" s="130"/>
      <c r="O77" s="155" t="s">
        <v>51</v>
      </c>
      <c r="P77" s="156"/>
      <c r="Q77" s="131" t="s">
        <v>52</v>
      </c>
      <c r="R77" s="132"/>
      <c r="S77" s="34" t="s">
        <v>30</v>
      </c>
      <c r="T77" s="40" t="s">
        <v>35</v>
      </c>
      <c r="U77" s="45" t="s">
        <v>53</v>
      </c>
      <c r="V77" s="1" t="s">
        <v>21</v>
      </c>
    </row>
    <row r="78" spans="2:22" x14ac:dyDescent="0.25">
      <c r="B78" s="114" t="s">
        <v>0</v>
      </c>
      <c r="C78" s="115"/>
      <c r="D78" s="2"/>
      <c r="E78" s="133"/>
      <c r="F78" s="134"/>
      <c r="G78" s="134"/>
      <c r="H78" s="97">
        <f>E78-D78</f>
        <v>0</v>
      </c>
      <c r="I78" s="83">
        <f>(H78/97)*100</f>
        <v>0</v>
      </c>
      <c r="J78" s="103"/>
      <c r="K78" s="104"/>
      <c r="L78" s="86"/>
      <c r="M78" s="135"/>
      <c r="N78" s="136"/>
      <c r="O78" s="151">
        <f>M78-D78</f>
        <v>0</v>
      </c>
      <c r="P78" s="152"/>
      <c r="Q78" s="153">
        <f>(O78*100)/0.25</f>
        <v>0</v>
      </c>
      <c r="R78" s="154"/>
      <c r="S78" s="89"/>
      <c r="T78" s="41"/>
      <c r="U78" s="92"/>
      <c r="V78" s="9"/>
    </row>
    <row r="79" spans="2:22" x14ac:dyDescent="0.25">
      <c r="B79" s="116" t="s">
        <v>1</v>
      </c>
      <c r="C79" s="117"/>
      <c r="D79" s="3"/>
      <c r="E79" s="137"/>
      <c r="F79" s="135"/>
      <c r="G79" s="135"/>
      <c r="H79" s="98">
        <f t="shared" ref="H79:H86" si="43">E79-D79</f>
        <v>0</v>
      </c>
      <c r="I79" s="84">
        <f t="shared" ref="I79:I86" si="44">(H79/97)*100</f>
        <v>0</v>
      </c>
      <c r="J79" s="103">
        <f>_xlfn.STDEV.P(I78:I80)</f>
        <v>0</v>
      </c>
      <c r="K79" s="105">
        <f>1.96*(J79/SQRT(3))</f>
        <v>0</v>
      </c>
      <c r="L79" s="86">
        <f>AVERAGE(I78:I80)</f>
        <v>0</v>
      </c>
      <c r="M79" s="135"/>
      <c r="N79" s="136"/>
      <c r="O79" s="143">
        <f t="shared" ref="O79:O86" si="45">M79-D79</f>
        <v>0</v>
      </c>
      <c r="P79" s="144"/>
      <c r="Q79" s="145">
        <f t="shared" ref="Q79:Q89" si="46">(O79*100)/0.25</f>
        <v>0</v>
      </c>
      <c r="R79" s="146"/>
      <c r="S79" s="38">
        <f>_xlfn.STDEV.P(Q78:R80)</f>
        <v>0</v>
      </c>
      <c r="T79" s="42">
        <f>1.96*(S79/SQRT(3))</f>
        <v>0</v>
      </c>
      <c r="U79" s="93">
        <f>AVERAGE(Q78:R80)</f>
        <v>0</v>
      </c>
      <c r="V79" s="17" t="s">
        <v>22</v>
      </c>
    </row>
    <row r="80" spans="2:22" ht="15.75" thickBot="1" x14ac:dyDescent="0.3">
      <c r="B80" s="118" t="s">
        <v>2</v>
      </c>
      <c r="C80" s="119"/>
      <c r="D80" s="4"/>
      <c r="E80" s="137"/>
      <c r="F80" s="135"/>
      <c r="G80" s="135"/>
      <c r="H80" s="99">
        <f t="shared" si="43"/>
        <v>0</v>
      </c>
      <c r="I80" s="85">
        <f t="shared" si="44"/>
        <v>0</v>
      </c>
      <c r="J80" s="103"/>
      <c r="K80" s="106"/>
      <c r="L80" s="86"/>
      <c r="M80" s="135"/>
      <c r="N80" s="136"/>
      <c r="O80" s="147">
        <f t="shared" si="45"/>
        <v>0</v>
      </c>
      <c r="P80" s="148"/>
      <c r="Q80" s="149">
        <f t="shared" si="46"/>
        <v>0</v>
      </c>
      <c r="R80" s="150"/>
      <c r="S80" s="91"/>
      <c r="T80" s="43"/>
      <c r="U80" s="94"/>
      <c r="V80" s="13"/>
    </row>
    <row r="81" spans="2:22" x14ac:dyDescent="0.25">
      <c r="B81" s="114" t="s">
        <v>3</v>
      </c>
      <c r="C81" s="115"/>
      <c r="D81" s="2">
        <v>45.17</v>
      </c>
      <c r="E81" s="133">
        <v>75.87</v>
      </c>
      <c r="F81" s="134"/>
      <c r="G81" s="134"/>
      <c r="H81" s="97">
        <f t="shared" si="43"/>
        <v>30.700000000000003</v>
      </c>
      <c r="I81" s="83">
        <f t="shared" si="44"/>
        <v>31.649484536082479</v>
      </c>
      <c r="J81" s="107"/>
      <c r="K81" s="104"/>
      <c r="L81" s="87"/>
      <c r="M81" s="134">
        <v>45.23</v>
      </c>
      <c r="N81" s="134"/>
      <c r="O81" s="151">
        <f t="shared" si="45"/>
        <v>5.9999999999995168E-2</v>
      </c>
      <c r="P81" s="152"/>
      <c r="Q81" s="153">
        <f t="shared" si="46"/>
        <v>23.999999999998067</v>
      </c>
      <c r="R81" s="154"/>
      <c r="S81" s="38"/>
      <c r="T81" s="44"/>
      <c r="U81" s="95"/>
      <c r="V81" s="9"/>
    </row>
    <row r="82" spans="2:22" x14ac:dyDescent="0.25">
      <c r="B82" s="116" t="s">
        <v>4</v>
      </c>
      <c r="C82" s="117"/>
      <c r="D82" s="3">
        <v>64.31</v>
      </c>
      <c r="E82" s="137">
        <v>93.25</v>
      </c>
      <c r="F82" s="135"/>
      <c r="G82" s="135"/>
      <c r="H82" s="98">
        <f t="shared" si="43"/>
        <v>28.939999999999998</v>
      </c>
      <c r="I82" s="84">
        <f t="shared" si="44"/>
        <v>29.83505154639175</v>
      </c>
      <c r="J82" s="103">
        <f>_xlfn.STDEV.P(I81:I83)</f>
        <v>1.3735047415182569</v>
      </c>
      <c r="K82" s="105">
        <f>1.96*(J82/SQRT(3))</f>
        <v>1.5542669312076343</v>
      </c>
      <c r="L82" s="86">
        <f>AVERAGE(I81:I83)</f>
        <v>31.560137457044675</v>
      </c>
      <c r="M82" s="135">
        <v>64.349999999999994</v>
      </c>
      <c r="N82" s="135"/>
      <c r="O82" s="143">
        <f t="shared" si="45"/>
        <v>3.9999999999992042E-2</v>
      </c>
      <c r="P82" s="144"/>
      <c r="Q82" s="145">
        <f t="shared" si="46"/>
        <v>15.999999999996817</v>
      </c>
      <c r="R82" s="146"/>
      <c r="S82" s="38">
        <f>_xlfn.STDEV.P(Q81:R82)</f>
        <v>4.0000000000006253</v>
      </c>
      <c r="T82" s="44">
        <f t="shared" ref="T82" si="47">1.96*(S82/SQRT(3))</f>
        <v>4.5264261104473738</v>
      </c>
      <c r="U82" s="93">
        <f>AVERAGE(Q81:R82)</f>
        <v>19.999999999997442</v>
      </c>
      <c r="V82" s="17" t="s">
        <v>23</v>
      </c>
    </row>
    <row r="83" spans="2:22" ht="15.75" thickBot="1" x14ac:dyDescent="0.3">
      <c r="B83" s="118" t="s">
        <v>5</v>
      </c>
      <c r="C83" s="119"/>
      <c r="D83" s="4">
        <v>45.99</v>
      </c>
      <c r="E83" s="138">
        <v>78.19</v>
      </c>
      <c r="F83" s="139"/>
      <c r="G83" s="139"/>
      <c r="H83" s="99">
        <f t="shared" si="43"/>
        <v>32.199999999999996</v>
      </c>
      <c r="I83" s="85">
        <f t="shared" si="44"/>
        <v>33.19587628865979</v>
      </c>
      <c r="J83" s="108"/>
      <c r="K83" s="106"/>
      <c r="L83" s="88"/>
      <c r="M83" s="139">
        <v>46.1</v>
      </c>
      <c r="N83" s="139"/>
      <c r="O83" s="147">
        <f t="shared" si="45"/>
        <v>0.10999999999999943</v>
      </c>
      <c r="P83" s="148"/>
      <c r="Q83" s="149">
        <f t="shared" si="46"/>
        <v>43.999999999999773</v>
      </c>
      <c r="R83" s="150"/>
      <c r="S83" s="38"/>
      <c r="T83" s="44"/>
      <c r="U83" s="94"/>
      <c r="V83" s="13"/>
    </row>
    <row r="84" spans="2:22" x14ac:dyDescent="0.25">
      <c r="B84" s="114" t="s">
        <v>6</v>
      </c>
      <c r="C84" s="115"/>
      <c r="D84" s="2">
        <v>112.7</v>
      </c>
      <c r="E84" s="137">
        <v>189.27</v>
      </c>
      <c r="F84" s="135"/>
      <c r="G84" s="135"/>
      <c r="H84" s="97">
        <f t="shared" si="43"/>
        <v>76.570000000000007</v>
      </c>
      <c r="I84" s="83">
        <f t="shared" si="44"/>
        <v>78.938144329896915</v>
      </c>
      <c r="J84" s="107"/>
      <c r="K84" s="104"/>
      <c r="L84" s="87"/>
      <c r="M84" s="135">
        <v>112.82</v>
      </c>
      <c r="N84" s="135"/>
      <c r="O84" s="151">
        <f t="shared" si="45"/>
        <v>0.11999999999999034</v>
      </c>
      <c r="P84" s="152"/>
      <c r="Q84" s="153">
        <f t="shared" si="46"/>
        <v>47.999999999996135</v>
      </c>
      <c r="R84" s="154"/>
      <c r="S84" s="89"/>
      <c r="T84" s="41"/>
      <c r="U84" s="95"/>
      <c r="V84" s="9"/>
    </row>
    <row r="85" spans="2:22" x14ac:dyDescent="0.25">
      <c r="B85" s="116" t="s">
        <v>7</v>
      </c>
      <c r="C85" s="117"/>
      <c r="D85" s="3">
        <v>113.45</v>
      </c>
      <c r="E85" s="137">
        <v>182.75</v>
      </c>
      <c r="F85" s="135"/>
      <c r="G85" s="135"/>
      <c r="H85" s="98">
        <f t="shared" si="43"/>
        <v>69.3</v>
      </c>
      <c r="I85" s="84">
        <f t="shared" si="44"/>
        <v>71.44329896907216</v>
      </c>
      <c r="J85" s="103">
        <f>_xlfn.STDEV.P(I84:I86)</f>
        <v>4.4805488456196443</v>
      </c>
      <c r="K85" s="105">
        <f>1.96*(J85/SQRT(3))</f>
        <v>5.0702183209861067</v>
      </c>
      <c r="L85" s="86">
        <f>AVERAGE(I84:I86)</f>
        <v>72.876288659793815</v>
      </c>
      <c r="M85" s="135">
        <v>113.61</v>
      </c>
      <c r="N85" s="135"/>
      <c r="O85" s="143">
        <f t="shared" si="45"/>
        <v>0.15999999999999659</v>
      </c>
      <c r="P85" s="144"/>
      <c r="Q85" s="145">
        <f t="shared" si="46"/>
        <v>63.999999999998636</v>
      </c>
      <c r="R85" s="146"/>
      <c r="S85" s="38">
        <f>_xlfn.STDEV.P(Q84:R85)</f>
        <v>8.0000000000012506</v>
      </c>
      <c r="T85" s="42">
        <f t="shared" ref="T85" si="48">1.96*(S85/SQRT(3))</f>
        <v>9.0528522208947475</v>
      </c>
      <c r="U85" s="93">
        <f>AVERAGE(Q84:R85)</f>
        <v>55.999999999997385</v>
      </c>
      <c r="V85" s="17" t="s">
        <v>24</v>
      </c>
    </row>
    <row r="86" spans="2:22" ht="15.75" thickBot="1" x14ac:dyDescent="0.3">
      <c r="B86" s="118" t="s">
        <v>8</v>
      </c>
      <c r="C86" s="119"/>
      <c r="D86" s="4">
        <v>104.95</v>
      </c>
      <c r="E86" s="138">
        <v>171.15</v>
      </c>
      <c r="F86" s="139"/>
      <c r="G86" s="139"/>
      <c r="H86" s="99">
        <f t="shared" si="43"/>
        <v>66.2</v>
      </c>
      <c r="I86" s="85">
        <f t="shared" si="44"/>
        <v>68.24742268041237</v>
      </c>
      <c r="J86" s="108"/>
      <c r="K86" s="106"/>
      <c r="L86" s="88"/>
      <c r="M86" s="139">
        <v>105.02</v>
      </c>
      <c r="N86" s="139"/>
      <c r="O86" s="147">
        <f t="shared" si="45"/>
        <v>6.9999999999993179E-2</v>
      </c>
      <c r="P86" s="148"/>
      <c r="Q86" s="149">
        <f t="shared" si="46"/>
        <v>27.999999999997272</v>
      </c>
      <c r="R86" s="150"/>
      <c r="S86" s="38"/>
      <c r="T86" s="43"/>
      <c r="U86" s="94"/>
      <c r="V86" s="26"/>
    </row>
    <row r="87" spans="2:22" x14ac:dyDescent="0.25">
      <c r="B87" s="114" t="s">
        <v>32</v>
      </c>
      <c r="C87" s="115"/>
      <c r="D87" s="22"/>
      <c r="E87" s="22"/>
      <c r="F87" s="23"/>
      <c r="G87" s="23"/>
      <c r="H87" s="100">
        <f>97-SUM(H78,H81,H84)</f>
        <v>-10.27000000000001</v>
      </c>
      <c r="I87" s="83">
        <f>(H87/97)*100</f>
        <v>-10.587628865979394</v>
      </c>
      <c r="J87" s="107"/>
      <c r="K87" s="109"/>
      <c r="L87" s="87"/>
      <c r="M87" s="23"/>
      <c r="N87" s="23"/>
      <c r="O87" s="151">
        <f>0.25-SUM(O78,O81,O84)</f>
        <v>7.0000000000014495E-2</v>
      </c>
      <c r="P87" s="152"/>
      <c r="Q87" s="153">
        <f t="shared" si="46"/>
        <v>28.000000000005798</v>
      </c>
      <c r="R87" s="154"/>
      <c r="S87" s="89"/>
      <c r="T87" s="41"/>
      <c r="U87" s="95"/>
      <c r="V87" s="9"/>
    </row>
    <row r="88" spans="2:22" x14ac:dyDescent="0.25">
      <c r="B88" s="116" t="s">
        <v>33</v>
      </c>
      <c r="C88" s="117"/>
      <c r="D88" s="20"/>
      <c r="E88" s="20"/>
      <c r="F88" s="25"/>
      <c r="G88" s="25"/>
      <c r="H88" s="101">
        <f>97-SUM(H79,H82,H85)</f>
        <v>-1.2399999999999949</v>
      </c>
      <c r="I88" s="84">
        <f>(H88/97)*100</f>
        <v>-1.2783505154639123</v>
      </c>
      <c r="J88" s="103">
        <f>_xlfn.STDEV.P(I87:I89)</f>
        <v>4.3500784241103725</v>
      </c>
      <c r="K88" s="110">
        <f>1.96*(J88/SQRT(3))</f>
        <v>4.922577140345969</v>
      </c>
      <c r="L88" s="86">
        <f>AVERAGE(I87:I89)</f>
        <v>-4.4364261168384926</v>
      </c>
      <c r="M88" s="116" t="s">
        <v>40</v>
      </c>
      <c r="N88" s="142"/>
      <c r="O88" s="143">
        <f t="shared" ref="O88:O89" si="49">0.25-SUM(O79,O82,O85)</f>
        <v>5.0000000000011369E-2</v>
      </c>
      <c r="P88" s="144"/>
      <c r="Q88" s="145">
        <f t="shared" si="46"/>
        <v>20.000000000004547</v>
      </c>
      <c r="R88" s="146"/>
      <c r="S88" s="38">
        <f>_xlfn.STDEV.P(Q87:R89)</f>
        <v>3.771236166328173</v>
      </c>
      <c r="T88" s="42">
        <f t="shared" ref="T88" si="50">1.96*(S88/SQRT(3))</f>
        <v>4.2675554629821573</v>
      </c>
      <c r="U88" s="93">
        <f>AVERAGE(Q87:R89)</f>
        <v>25.333333333337766</v>
      </c>
      <c r="V88" s="17" t="s">
        <v>29</v>
      </c>
    </row>
    <row r="89" spans="2:22" ht="15.75" thickBot="1" x14ac:dyDescent="0.3">
      <c r="B89" s="118" t="s">
        <v>34</v>
      </c>
      <c r="C89" s="119"/>
      <c r="D89" s="32"/>
      <c r="E89" s="32"/>
      <c r="F89" s="31"/>
      <c r="G89" s="31"/>
      <c r="H89" s="102">
        <f>97-SUM(H80,H83,H86)</f>
        <v>-1.4000000000000057</v>
      </c>
      <c r="I89" s="85">
        <f>(H89/97)*100</f>
        <v>-1.4432989690721707</v>
      </c>
      <c r="J89" s="111"/>
      <c r="K89" s="112"/>
      <c r="L89" s="88"/>
      <c r="M89" s="31"/>
      <c r="N89" s="31"/>
      <c r="O89" s="147">
        <f t="shared" si="49"/>
        <v>7.000000000000739E-2</v>
      </c>
      <c r="P89" s="148"/>
      <c r="Q89" s="149">
        <f t="shared" si="46"/>
        <v>28.000000000002956</v>
      </c>
      <c r="R89" s="150"/>
      <c r="S89" s="90"/>
      <c r="T89" s="43"/>
      <c r="U89" s="94"/>
      <c r="V89" s="18"/>
    </row>
    <row r="91" spans="2:22" ht="15.75" thickBot="1" x14ac:dyDescent="0.3"/>
    <row r="92" spans="2:22" ht="15.75" thickBot="1" x14ac:dyDescent="0.3">
      <c r="B92" s="126" t="s">
        <v>28</v>
      </c>
      <c r="C92" s="127"/>
      <c r="D92" s="1" t="s">
        <v>9</v>
      </c>
      <c r="E92" s="128" t="s">
        <v>10</v>
      </c>
      <c r="F92" s="129"/>
      <c r="G92" s="130"/>
      <c r="H92" s="96" t="s">
        <v>48</v>
      </c>
      <c r="I92" s="54" t="s">
        <v>49</v>
      </c>
      <c r="J92" s="57" t="s">
        <v>36</v>
      </c>
      <c r="K92" s="61" t="s">
        <v>37</v>
      </c>
      <c r="L92" s="67" t="s">
        <v>50</v>
      </c>
      <c r="M92" s="128" t="s">
        <v>12</v>
      </c>
      <c r="N92" s="130"/>
      <c r="O92" s="155" t="s">
        <v>51</v>
      </c>
      <c r="P92" s="156"/>
      <c r="Q92" s="131" t="s">
        <v>52</v>
      </c>
      <c r="R92" s="132"/>
      <c r="S92" s="34" t="s">
        <v>30</v>
      </c>
      <c r="T92" s="40" t="s">
        <v>35</v>
      </c>
      <c r="U92" s="45" t="s">
        <v>53</v>
      </c>
      <c r="V92" s="1" t="s">
        <v>21</v>
      </c>
    </row>
    <row r="93" spans="2:22" x14ac:dyDescent="0.25">
      <c r="B93" s="114" t="s">
        <v>0</v>
      </c>
      <c r="C93" s="115"/>
      <c r="D93" s="2"/>
      <c r="E93" s="133"/>
      <c r="F93" s="134"/>
      <c r="G93" s="134"/>
      <c r="H93" s="97">
        <f>E93-D93</f>
        <v>0</v>
      </c>
      <c r="I93" s="83">
        <f>(H93/97)*100</f>
        <v>0</v>
      </c>
      <c r="J93" s="103"/>
      <c r="K93" s="104"/>
      <c r="L93" s="86"/>
      <c r="M93" s="135"/>
      <c r="N93" s="136"/>
      <c r="O93" s="151">
        <f>M93-D93</f>
        <v>0</v>
      </c>
      <c r="P93" s="152"/>
      <c r="Q93" s="153">
        <f>(O93*100)/0.25</f>
        <v>0</v>
      </c>
      <c r="R93" s="154"/>
      <c r="S93" s="89"/>
      <c r="T93" s="41"/>
      <c r="U93" s="92"/>
      <c r="V93" s="9"/>
    </row>
    <row r="94" spans="2:22" x14ac:dyDescent="0.25">
      <c r="B94" s="116" t="s">
        <v>1</v>
      </c>
      <c r="C94" s="117"/>
      <c r="D94" s="3"/>
      <c r="E94" s="137"/>
      <c r="F94" s="135"/>
      <c r="G94" s="135"/>
      <c r="H94" s="98">
        <f t="shared" ref="H94:H101" si="51">E94-D94</f>
        <v>0</v>
      </c>
      <c r="I94" s="84">
        <f t="shared" ref="I94:I101" si="52">(H94/97)*100</f>
        <v>0</v>
      </c>
      <c r="J94" s="103">
        <f>_xlfn.STDEV.P(I93:I95)</f>
        <v>0</v>
      </c>
      <c r="K94" s="105">
        <f>1.96*(J94/SQRT(3))</f>
        <v>0</v>
      </c>
      <c r="L94" s="86">
        <f>AVERAGE(I93:I95)</f>
        <v>0</v>
      </c>
      <c r="M94" s="135"/>
      <c r="N94" s="136"/>
      <c r="O94" s="143">
        <f t="shared" ref="O94:O101" si="53">M94-D94</f>
        <v>0</v>
      </c>
      <c r="P94" s="144"/>
      <c r="Q94" s="145">
        <f t="shared" ref="Q94:Q104" si="54">(O94*100)/0.25</f>
        <v>0</v>
      </c>
      <c r="R94" s="146"/>
      <c r="S94" s="38">
        <f>_xlfn.STDEV.P(Q93:R95)</f>
        <v>0</v>
      </c>
      <c r="T94" s="42">
        <f>1.96*(S94/SQRT(3))</f>
        <v>0</v>
      </c>
      <c r="U94" s="93">
        <f>AVERAGE(Q93:R95)</f>
        <v>0</v>
      </c>
      <c r="V94" s="17" t="s">
        <v>22</v>
      </c>
    </row>
    <row r="95" spans="2:22" ht="15.75" thickBot="1" x14ac:dyDescent="0.3">
      <c r="B95" s="118" t="s">
        <v>2</v>
      </c>
      <c r="C95" s="119"/>
      <c r="D95" s="4"/>
      <c r="E95" s="137"/>
      <c r="F95" s="135"/>
      <c r="G95" s="135"/>
      <c r="H95" s="99">
        <f t="shared" si="51"/>
        <v>0</v>
      </c>
      <c r="I95" s="85">
        <f t="shared" si="52"/>
        <v>0</v>
      </c>
      <c r="J95" s="103"/>
      <c r="K95" s="106"/>
      <c r="L95" s="86"/>
      <c r="M95" s="135"/>
      <c r="N95" s="136"/>
      <c r="O95" s="147">
        <f t="shared" si="53"/>
        <v>0</v>
      </c>
      <c r="P95" s="148"/>
      <c r="Q95" s="149">
        <f t="shared" si="54"/>
        <v>0</v>
      </c>
      <c r="R95" s="150"/>
      <c r="S95" s="91"/>
      <c r="T95" s="43"/>
      <c r="U95" s="94"/>
      <c r="V95" s="13"/>
    </row>
    <row r="96" spans="2:22" x14ac:dyDescent="0.25">
      <c r="B96" s="114" t="s">
        <v>3</v>
      </c>
      <c r="C96" s="115"/>
      <c r="D96" s="2">
        <v>48.75</v>
      </c>
      <c r="E96" s="133">
        <v>75.73</v>
      </c>
      <c r="F96" s="134"/>
      <c r="G96" s="134"/>
      <c r="H96" s="97">
        <f t="shared" si="51"/>
        <v>26.980000000000004</v>
      </c>
      <c r="I96" s="83">
        <f t="shared" si="52"/>
        <v>27.814432989690722</v>
      </c>
      <c r="J96" s="107"/>
      <c r="K96" s="104"/>
      <c r="L96" s="87"/>
      <c r="M96" s="134">
        <v>48.79</v>
      </c>
      <c r="N96" s="134"/>
      <c r="O96" s="151">
        <f t="shared" si="53"/>
        <v>3.9999999999999147E-2</v>
      </c>
      <c r="P96" s="152"/>
      <c r="Q96" s="153">
        <f t="shared" si="54"/>
        <v>15.999999999999659</v>
      </c>
      <c r="R96" s="154"/>
      <c r="S96" s="38"/>
      <c r="T96" s="44"/>
      <c r="U96" s="95"/>
      <c r="V96" s="9"/>
    </row>
    <row r="97" spans="2:22" x14ac:dyDescent="0.25">
      <c r="B97" s="116" t="s">
        <v>4</v>
      </c>
      <c r="C97" s="117"/>
      <c r="D97" s="3">
        <v>44.08</v>
      </c>
      <c r="E97" s="137">
        <v>81.099999999999994</v>
      </c>
      <c r="F97" s="135"/>
      <c r="G97" s="135"/>
      <c r="H97" s="98">
        <f t="shared" si="51"/>
        <v>37.019999999999996</v>
      </c>
      <c r="I97" s="84">
        <f t="shared" si="52"/>
        <v>38.164948453608247</v>
      </c>
      <c r="J97" s="103">
        <f>_xlfn.STDEV.P(I96:I98)</f>
        <v>4.7468402680933446</v>
      </c>
      <c r="K97" s="105">
        <f>1.96*(J97/SQRT(3))</f>
        <v>5.3715554329043425</v>
      </c>
      <c r="L97" s="86">
        <f>AVERAGE(I96:I98)</f>
        <v>31.460481099656352</v>
      </c>
      <c r="M97" s="135">
        <v>44.16</v>
      </c>
      <c r="N97" s="135"/>
      <c r="O97" s="143">
        <f t="shared" si="53"/>
        <v>7.9999999999998295E-2</v>
      </c>
      <c r="P97" s="144"/>
      <c r="Q97" s="145">
        <f t="shared" si="54"/>
        <v>31.999999999999318</v>
      </c>
      <c r="R97" s="146"/>
      <c r="S97" s="38">
        <f>_xlfn.STDEV.P(Q96:R98)</f>
        <v>6.7986926847906997</v>
      </c>
      <c r="T97" s="44">
        <f t="shared" ref="T97" si="55">1.96*(S97/SQRT(3))</f>
        <v>7.693445021334842</v>
      </c>
      <c r="U97" s="93">
        <f t="shared" ref="U97" si="56">AVERAGE(Q96:R98)</f>
        <v>25.333333333333979</v>
      </c>
      <c r="V97" s="17" t="s">
        <v>23</v>
      </c>
    </row>
    <row r="98" spans="2:22" ht="15.75" thickBot="1" x14ac:dyDescent="0.3">
      <c r="B98" s="118" t="s">
        <v>5</v>
      </c>
      <c r="C98" s="119"/>
      <c r="D98" s="4">
        <v>64.44</v>
      </c>
      <c r="E98" s="138">
        <v>91.99</v>
      </c>
      <c r="F98" s="139"/>
      <c r="G98" s="139"/>
      <c r="H98" s="99">
        <f t="shared" si="51"/>
        <v>27.549999999999997</v>
      </c>
      <c r="I98" s="85">
        <f t="shared" si="52"/>
        <v>28.402061855670102</v>
      </c>
      <c r="J98" s="108"/>
      <c r="K98" s="106"/>
      <c r="L98" s="88"/>
      <c r="M98" s="139">
        <v>64.510000000000005</v>
      </c>
      <c r="N98" s="139"/>
      <c r="O98" s="147">
        <f t="shared" si="53"/>
        <v>7.000000000000739E-2</v>
      </c>
      <c r="P98" s="148"/>
      <c r="Q98" s="149">
        <f t="shared" si="54"/>
        <v>28.000000000002956</v>
      </c>
      <c r="R98" s="150"/>
      <c r="S98" s="38"/>
      <c r="T98" s="44"/>
      <c r="U98" s="94"/>
      <c r="V98" s="13"/>
    </row>
    <row r="99" spans="2:22" x14ac:dyDescent="0.25">
      <c r="B99" s="114" t="s">
        <v>6</v>
      </c>
      <c r="C99" s="115"/>
      <c r="D99" s="2">
        <v>115.73</v>
      </c>
      <c r="E99" s="137">
        <v>190.15</v>
      </c>
      <c r="F99" s="135"/>
      <c r="G99" s="135"/>
      <c r="H99" s="97">
        <f t="shared" si="51"/>
        <v>74.42</v>
      </c>
      <c r="I99" s="83">
        <f t="shared" si="52"/>
        <v>76.721649484536087</v>
      </c>
      <c r="J99" s="107"/>
      <c r="K99" s="104"/>
      <c r="L99" s="87"/>
      <c r="M99" s="135">
        <v>115.89</v>
      </c>
      <c r="N99" s="135"/>
      <c r="O99" s="151">
        <f t="shared" si="53"/>
        <v>0.15999999999999659</v>
      </c>
      <c r="P99" s="152"/>
      <c r="Q99" s="153">
        <f t="shared" si="54"/>
        <v>63.999999999998636</v>
      </c>
      <c r="R99" s="154"/>
      <c r="S99" s="89"/>
      <c r="T99" s="41"/>
      <c r="U99" s="95"/>
      <c r="V99" s="9"/>
    </row>
    <row r="100" spans="2:22" x14ac:dyDescent="0.25">
      <c r="B100" s="116" t="s">
        <v>7</v>
      </c>
      <c r="C100" s="117"/>
      <c r="D100" s="3">
        <v>115.22</v>
      </c>
      <c r="E100" s="137">
        <v>181.99</v>
      </c>
      <c r="F100" s="135"/>
      <c r="G100" s="135"/>
      <c r="H100" s="98">
        <f t="shared" si="51"/>
        <v>66.77000000000001</v>
      </c>
      <c r="I100" s="84">
        <f t="shared" si="52"/>
        <v>68.835051546391767</v>
      </c>
      <c r="J100" s="103">
        <f>_xlfn.STDEV.P(I99:I101)</f>
        <v>3.5136646240403624</v>
      </c>
      <c r="K100" s="105">
        <f>1.96*(J100/SQRT(3))</f>
        <v>3.9760858244022659</v>
      </c>
      <c r="L100" s="86">
        <f>AVERAGE(I99:I101)</f>
        <v>73.773195876288653</v>
      </c>
      <c r="M100" s="135">
        <v>115.4</v>
      </c>
      <c r="N100" s="135"/>
      <c r="O100" s="143">
        <f t="shared" si="53"/>
        <v>0.18000000000000682</v>
      </c>
      <c r="P100" s="144"/>
      <c r="Q100" s="145">
        <f t="shared" si="54"/>
        <v>72.000000000002728</v>
      </c>
      <c r="R100" s="146"/>
      <c r="S100" s="38">
        <f>_xlfn.STDEV.P(Q99:R101)</f>
        <v>3.2659863237125748</v>
      </c>
      <c r="T100" s="42">
        <f t="shared" ref="T100" si="57">1.96*(S100/SQRT(3))</f>
        <v>3.6958114430035791</v>
      </c>
      <c r="U100" s="93">
        <f>AVERAGE(Q99:R101)</f>
        <v>68.000000000000682</v>
      </c>
      <c r="V100" s="17" t="s">
        <v>24</v>
      </c>
    </row>
    <row r="101" spans="2:22" ht="15.75" thickBot="1" x14ac:dyDescent="0.3">
      <c r="B101" s="118" t="s">
        <v>8</v>
      </c>
      <c r="C101" s="119"/>
      <c r="D101" s="4">
        <v>113.2</v>
      </c>
      <c r="E101" s="138">
        <v>186.69</v>
      </c>
      <c r="F101" s="139"/>
      <c r="G101" s="139"/>
      <c r="H101" s="99">
        <f t="shared" si="51"/>
        <v>73.489999999999995</v>
      </c>
      <c r="I101" s="85">
        <f t="shared" si="52"/>
        <v>75.762886597938135</v>
      </c>
      <c r="J101" s="108"/>
      <c r="K101" s="106"/>
      <c r="L101" s="88"/>
      <c r="M101" s="139">
        <v>113.37</v>
      </c>
      <c r="N101" s="139"/>
      <c r="O101" s="147">
        <f t="shared" si="53"/>
        <v>0.17000000000000171</v>
      </c>
      <c r="P101" s="148"/>
      <c r="Q101" s="149">
        <f t="shared" si="54"/>
        <v>68.000000000000682</v>
      </c>
      <c r="R101" s="150"/>
      <c r="S101" s="38"/>
      <c r="T101" s="43"/>
      <c r="U101" s="94"/>
      <c r="V101" s="26"/>
    </row>
    <row r="102" spans="2:22" x14ac:dyDescent="0.25">
      <c r="B102" s="114" t="s">
        <v>32</v>
      </c>
      <c r="C102" s="115"/>
      <c r="D102" s="22"/>
      <c r="E102" s="22"/>
      <c r="F102" s="23"/>
      <c r="G102" s="23"/>
      <c r="H102" s="100">
        <f>97-SUM(H93,H96,H99)</f>
        <v>-4.4000000000000057</v>
      </c>
      <c r="I102" s="83">
        <f>(H102/97)*100</f>
        <v>-4.5360824742268102</v>
      </c>
      <c r="J102" s="107"/>
      <c r="K102" s="109"/>
      <c r="L102" s="87"/>
      <c r="M102" s="23"/>
      <c r="N102" s="23"/>
      <c r="O102" s="151">
        <f>0.25-SUM(O93,O96,O99)</f>
        <v>5.0000000000004263E-2</v>
      </c>
      <c r="P102" s="152"/>
      <c r="Q102" s="153">
        <f t="shared" si="54"/>
        <v>20.000000000001705</v>
      </c>
      <c r="R102" s="154"/>
      <c r="S102" s="89"/>
      <c r="T102" s="41"/>
      <c r="U102" s="95"/>
      <c r="V102" s="9"/>
    </row>
    <row r="103" spans="2:22" x14ac:dyDescent="0.25">
      <c r="B103" s="116" t="s">
        <v>33</v>
      </c>
      <c r="C103" s="117"/>
      <c r="D103" s="20"/>
      <c r="E103" s="20"/>
      <c r="F103" s="25"/>
      <c r="G103" s="25"/>
      <c r="H103" s="101">
        <f>97-SUM(H94,H97,H100)</f>
        <v>-6.7900000000000063</v>
      </c>
      <c r="I103" s="84">
        <f>(H103/97)*100</f>
        <v>-7.0000000000000062</v>
      </c>
      <c r="J103" s="103">
        <f>_xlfn.STDEV.P(I102:I104)</f>
        <v>1.2581356271073463</v>
      </c>
      <c r="K103" s="110">
        <f>1.96*(J103/SQRT(3))</f>
        <v>1.4237144882554706</v>
      </c>
      <c r="L103" s="86">
        <f>AVERAGE(I102:I104)</f>
        <v>-5.233676975945019</v>
      </c>
      <c r="M103" s="116" t="s">
        <v>40</v>
      </c>
      <c r="N103" s="142"/>
      <c r="O103" s="143">
        <f t="shared" ref="O103:O104" si="58">0.25-SUM(O94,O97,O100)</f>
        <v>-1.0000000000005116E-2</v>
      </c>
      <c r="P103" s="144"/>
      <c r="Q103" s="145">
        <f t="shared" si="54"/>
        <v>-4.0000000000020464</v>
      </c>
      <c r="R103" s="146"/>
      <c r="S103" s="38">
        <f>_xlfn.STDEV.P(Q102:R104)</f>
        <v>9.9777530313989899</v>
      </c>
      <c r="T103" s="42">
        <f t="shared" ref="T103" si="59">1.96*(S103/SQRT(3))</f>
        <v>11.290890461228191</v>
      </c>
      <c r="U103" s="93">
        <f>AVERAGE(Q102:R104)</f>
        <v>6.66666666666534</v>
      </c>
      <c r="V103" s="17" t="s">
        <v>29</v>
      </c>
    </row>
    <row r="104" spans="2:22" ht="15.75" thickBot="1" x14ac:dyDescent="0.3">
      <c r="B104" s="118" t="s">
        <v>34</v>
      </c>
      <c r="C104" s="119"/>
      <c r="D104" s="32"/>
      <c r="E104" s="32"/>
      <c r="F104" s="31"/>
      <c r="G104" s="31"/>
      <c r="H104" s="102">
        <f>97-SUM(H95,H98,H101)</f>
        <v>-4.039999999999992</v>
      </c>
      <c r="I104" s="85">
        <f>(H104/97)*100</f>
        <v>-4.1649484536082397</v>
      </c>
      <c r="J104" s="111"/>
      <c r="K104" s="112"/>
      <c r="L104" s="88"/>
      <c r="M104" s="31"/>
      <c r="N104" s="31"/>
      <c r="O104" s="147">
        <f t="shared" si="58"/>
        <v>9.9999999999909051E-3</v>
      </c>
      <c r="P104" s="148"/>
      <c r="Q104" s="149">
        <f t="shared" si="54"/>
        <v>3.999999999996362</v>
      </c>
      <c r="R104" s="150"/>
      <c r="S104" s="90"/>
      <c r="T104" s="43"/>
      <c r="U104" s="94"/>
      <c r="V104" s="18"/>
    </row>
  </sheetData>
  <mergeCells count="420">
    <mergeCell ref="B2:C2"/>
    <mergeCell ref="E2:G2"/>
    <mergeCell ref="M2:N2"/>
    <mergeCell ref="Q2:R2"/>
    <mergeCell ref="B3:C3"/>
    <mergeCell ref="E3:G3"/>
    <mergeCell ref="M3:N3"/>
    <mergeCell ref="Q3:R3"/>
    <mergeCell ref="O2:P2"/>
    <mergeCell ref="O3:P3"/>
    <mergeCell ref="B4:C4"/>
    <mergeCell ref="E4:G4"/>
    <mergeCell ref="M4:N4"/>
    <mergeCell ref="Q4:R4"/>
    <mergeCell ref="B5:C5"/>
    <mergeCell ref="E5:G5"/>
    <mergeCell ref="M5:N5"/>
    <mergeCell ref="Q5:R5"/>
    <mergeCell ref="O4:P4"/>
    <mergeCell ref="O5:P5"/>
    <mergeCell ref="B6:C6"/>
    <mergeCell ref="E6:G6"/>
    <mergeCell ref="M6:N6"/>
    <mergeCell ref="Q6:R6"/>
    <mergeCell ref="B7:C7"/>
    <mergeCell ref="E7:G7"/>
    <mergeCell ref="M7:N7"/>
    <mergeCell ref="Q7:R7"/>
    <mergeCell ref="O6:P6"/>
    <mergeCell ref="O7:P7"/>
    <mergeCell ref="B8:C8"/>
    <mergeCell ref="E8:G8"/>
    <mergeCell ref="M8:N8"/>
    <mergeCell ref="Q8:R8"/>
    <mergeCell ref="B9:C9"/>
    <mergeCell ref="E9:G9"/>
    <mergeCell ref="M9:N9"/>
    <mergeCell ref="Q9:R9"/>
    <mergeCell ref="O8:P8"/>
    <mergeCell ref="O9:P9"/>
    <mergeCell ref="B10:C10"/>
    <mergeCell ref="E10:G10"/>
    <mergeCell ref="M10:N10"/>
    <mergeCell ref="Q10:R10"/>
    <mergeCell ref="B11:C11"/>
    <mergeCell ref="E11:G11"/>
    <mergeCell ref="M11:N11"/>
    <mergeCell ref="Q11:R11"/>
    <mergeCell ref="O10:P10"/>
    <mergeCell ref="O11:P11"/>
    <mergeCell ref="B12:C12"/>
    <mergeCell ref="Q12:R12"/>
    <mergeCell ref="B13:C13"/>
    <mergeCell ref="M13:N13"/>
    <mergeCell ref="Q13:R13"/>
    <mergeCell ref="B14:C14"/>
    <mergeCell ref="Q14:R14"/>
    <mergeCell ref="O12:P12"/>
    <mergeCell ref="O13:P13"/>
    <mergeCell ref="O14:P14"/>
    <mergeCell ref="B17:C17"/>
    <mergeCell ref="E17:G17"/>
    <mergeCell ref="M17:N17"/>
    <mergeCell ref="O17:P17"/>
    <mergeCell ref="Q17:R17"/>
    <mergeCell ref="B18:C18"/>
    <mergeCell ref="E18:G18"/>
    <mergeCell ref="M18:N18"/>
    <mergeCell ref="O18:P18"/>
    <mergeCell ref="Q18:R18"/>
    <mergeCell ref="B19:C19"/>
    <mergeCell ref="E19:G19"/>
    <mergeCell ref="M19:N19"/>
    <mergeCell ref="O19:P19"/>
    <mergeCell ref="Q19:R19"/>
    <mergeCell ref="B20:C20"/>
    <mergeCell ref="E20:G20"/>
    <mergeCell ref="M20:N20"/>
    <mergeCell ref="O20:P20"/>
    <mergeCell ref="Q20:R20"/>
    <mergeCell ref="B21:C21"/>
    <mergeCell ref="E21:G21"/>
    <mergeCell ref="M21:N21"/>
    <mergeCell ref="O21:P21"/>
    <mergeCell ref="Q21:R21"/>
    <mergeCell ref="B22:C22"/>
    <mergeCell ref="E22:G22"/>
    <mergeCell ref="M22:N22"/>
    <mergeCell ref="O22:P22"/>
    <mergeCell ref="Q22:R22"/>
    <mergeCell ref="B23:C23"/>
    <mergeCell ref="E23:G23"/>
    <mergeCell ref="M23:N23"/>
    <mergeCell ref="O23:P23"/>
    <mergeCell ref="Q23:R23"/>
    <mergeCell ref="B24:C24"/>
    <mergeCell ref="E24:G24"/>
    <mergeCell ref="M24:N24"/>
    <mergeCell ref="O24:P24"/>
    <mergeCell ref="Q24:R24"/>
    <mergeCell ref="B25:C25"/>
    <mergeCell ref="E25:G25"/>
    <mergeCell ref="M25:N25"/>
    <mergeCell ref="O25:P25"/>
    <mergeCell ref="Q25:R25"/>
    <mergeCell ref="B26:C26"/>
    <mergeCell ref="E26:G26"/>
    <mergeCell ref="M26:N26"/>
    <mergeCell ref="O26:P26"/>
    <mergeCell ref="Q26:R26"/>
    <mergeCell ref="B29:C29"/>
    <mergeCell ref="O29:P29"/>
    <mergeCell ref="Q29:R29"/>
    <mergeCell ref="B32:C32"/>
    <mergeCell ref="E32:G32"/>
    <mergeCell ref="M32:N32"/>
    <mergeCell ref="O32:P32"/>
    <mergeCell ref="Q32:R32"/>
    <mergeCell ref="B27:C27"/>
    <mergeCell ref="O27:P27"/>
    <mergeCell ref="Q27:R27"/>
    <mergeCell ref="B28:C28"/>
    <mergeCell ref="M28:N28"/>
    <mergeCell ref="O28:P28"/>
    <mergeCell ref="Q28:R28"/>
    <mergeCell ref="B33:C33"/>
    <mergeCell ref="E33:G33"/>
    <mergeCell ref="M33:N33"/>
    <mergeCell ref="O33:P33"/>
    <mergeCell ref="Q33:R33"/>
    <mergeCell ref="B34:C34"/>
    <mergeCell ref="E34:G34"/>
    <mergeCell ref="M34:N34"/>
    <mergeCell ref="O34:P34"/>
    <mergeCell ref="Q34:R34"/>
    <mergeCell ref="B35:C35"/>
    <mergeCell ref="E35:G35"/>
    <mergeCell ref="M35:N35"/>
    <mergeCell ref="O35:P35"/>
    <mergeCell ref="Q35:R35"/>
    <mergeCell ref="B36:C36"/>
    <mergeCell ref="E36:G36"/>
    <mergeCell ref="M36:N36"/>
    <mergeCell ref="O36:P36"/>
    <mergeCell ref="Q36:R36"/>
    <mergeCell ref="B37:C37"/>
    <mergeCell ref="E37:G37"/>
    <mergeCell ref="M37:N37"/>
    <mergeCell ref="O37:P37"/>
    <mergeCell ref="Q37:R37"/>
    <mergeCell ref="B38:C38"/>
    <mergeCell ref="E38:G38"/>
    <mergeCell ref="M38:N38"/>
    <mergeCell ref="O38:P38"/>
    <mergeCell ref="Q38:R38"/>
    <mergeCell ref="B39:C39"/>
    <mergeCell ref="E39:G39"/>
    <mergeCell ref="M39:N39"/>
    <mergeCell ref="O39:P39"/>
    <mergeCell ref="Q39:R39"/>
    <mergeCell ref="B40:C40"/>
    <mergeCell ref="E40:G40"/>
    <mergeCell ref="M40:N40"/>
    <mergeCell ref="O40:P40"/>
    <mergeCell ref="Q40:R40"/>
    <mergeCell ref="Q43:R43"/>
    <mergeCell ref="B44:C44"/>
    <mergeCell ref="O44:P44"/>
    <mergeCell ref="Q44:R44"/>
    <mergeCell ref="B41:C41"/>
    <mergeCell ref="E41:G41"/>
    <mergeCell ref="M41:N41"/>
    <mergeCell ref="O41:P41"/>
    <mergeCell ref="Q41:R41"/>
    <mergeCell ref="B42:C42"/>
    <mergeCell ref="O42:P42"/>
    <mergeCell ref="Q42:R42"/>
    <mergeCell ref="B47:C47"/>
    <mergeCell ref="E47:G47"/>
    <mergeCell ref="M47:N47"/>
    <mergeCell ref="O47:P47"/>
    <mergeCell ref="B48:C48"/>
    <mergeCell ref="E48:G48"/>
    <mergeCell ref="M48:N48"/>
    <mergeCell ref="O48:P48"/>
    <mergeCell ref="B43:C43"/>
    <mergeCell ref="M43:N43"/>
    <mergeCell ref="O43:P43"/>
    <mergeCell ref="B51:C51"/>
    <mergeCell ref="E51:G51"/>
    <mergeCell ref="M51:N51"/>
    <mergeCell ref="O51:P51"/>
    <mergeCell ref="B52:C52"/>
    <mergeCell ref="E52:G52"/>
    <mergeCell ref="M52:N52"/>
    <mergeCell ref="O52:P52"/>
    <mergeCell ref="B49:C49"/>
    <mergeCell ref="E49:G49"/>
    <mergeCell ref="M49:N49"/>
    <mergeCell ref="O49:P49"/>
    <mergeCell ref="B50:C50"/>
    <mergeCell ref="E50:G50"/>
    <mergeCell ref="M50:N50"/>
    <mergeCell ref="O50:P50"/>
    <mergeCell ref="Q47:R47"/>
    <mergeCell ref="Q48:R48"/>
    <mergeCell ref="Q49:R49"/>
    <mergeCell ref="Q50:R50"/>
    <mergeCell ref="Q51:R51"/>
    <mergeCell ref="Q52:R52"/>
    <mergeCell ref="B57:C57"/>
    <mergeCell ref="O57:P57"/>
    <mergeCell ref="B58:C58"/>
    <mergeCell ref="O58:P58"/>
    <mergeCell ref="B55:C55"/>
    <mergeCell ref="E55:G55"/>
    <mergeCell ref="M55:N55"/>
    <mergeCell ref="O55:P55"/>
    <mergeCell ref="B56:C56"/>
    <mergeCell ref="E56:G56"/>
    <mergeCell ref="M56:N56"/>
    <mergeCell ref="O56:P56"/>
    <mergeCell ref="B53:C53"/>
    <mergeCell ref="E53:G53"/>
    <mergeCell ref="M53:N53"/>
    <mergeCell ref="O53:P53"/>
    <mergeCell ref="B54:C54"/>
    <mergeCell ref="E54:G54"/>
    <mergeCell ref="Q59:R59"/>
    <mergeCell ref="B62:C62"/>
    <mergeCell ref="E62:G62"/>
    <mergeCell ref="M62:N62"/>
    <mergeCell ref="O62:P62"/>
    <mergeCell ref="Q62:R62"/>
    <mergeCell ref="Q53:R53"/>
    <mergeCell ref="Q54:R54"/>
    <mergeCell ref="Q55:R55"/>
    <mergeCell ref="Q56:R56"/>
    <mergeCell ref="Q57:R57"/>
    <mergeCell ref="M58:N58"/>
    <mergeCell ref="Q58:R58"/>
    <mergeCell ref="B59:C59"/>
    <mergeCell ref="O59:P59"/>
    <mergeCell ref="M54:N54"/>
    <mergeCell ref="O54:P54"/>
    <mergeCell ref="B63:C63"/>
    <mergeCell ref="E63:G63"/>
    <mergeCell ref="M63:N63"/>
    <mergeCell ref="O63:P63"/>
    <mergeCell ref="Q63:R63"/>
    <mergeCell ref="B64:C64"/>
    <mergeCell ref="E64:G64"/>
    <mergeCell ref="M64:N64"/>
    <mergeCell ref="O64:P64"/>
    <mergeCell ref="Q64:R64"/>
    <mergeCell ref="B65:C65"/>
    <mergeCell ref="E65:G65"/>
    <mergeCell ref="M65:N65"/>
    <mergeCell ref="O65:P65"/>
    <mergeCell ref="Q65:R65"/>
    <mergeCell ref="B66:C66"/>
    <mergeCell ref="E66:G66"/>
    <mergeCell ref="M66:N66"/>
    <mergeCell ref="O66:P66"/>
    <mergeCell ref="Q66:R66"/>
    <mergeCell ref="B67:C67"/>
    <mergeCell ref="E67:G67"/>
    <mergeCell ref="M67:N67"/>
    <mergeCell ref="O67:P67"/>
    <mergeCell ref="Q67:R67"/>
    <mergeCell ref="B68:C68"/>
    <mergeCell ref="E68:G68"/>
    <mergeCell ref="M68:N68"/>
    <mergeCell ref="O68:P68"/>
    <mergeCell ref="Q68:R68"/>
    <mergeCell ref="B69:C69"/>
    <mergeCell ref="E69:G69"/>
    <mergeCell ref="M69:N69"/>
    <mergeCell ref="O69:P69"/>
    <mergeCell ref="Q69:R69"/>
    <mergeCell ref="B70:C70"/>
    <mergeCell ref="E70:G70"/>
    <mergeCell ref="M70:N70"/>
    <mergeCell ref="O70:P70"/>
    <mergeCell ref="Q70:R70"/>
    <mergeCell ref="B73:C73"/>
    <mergeCell ref="M73:N73"/>
    <mergeCell ref="O73:P73"/>
    <mergeCell ref="Q73:R73"/>
    <mergeCell ref="B74:C74"/>
    <mergeCell ref="O74:P74"/>
    <mergeCell ref="Q74:R74"/>
    <mergeCell ref="B71:C71"/>
    <mergeCell ref="E71:G71"/>
    <mergeCell ref="M71:N71"/>
    <mergeCell ref="O71:P71"/>
    <mergeCell ref="Q71:R71"/>
    <mergeCell ref="B72:C72"/>
    <mergeCell ref="O72:P72"/>
    <mergeCell ref="Q72:R72"/>
    <mergeCell ref="B77:C77"/>
    <mergeCell ref="E77:G77"/>
    <mergeCell ref="M77:N77"/>
    <mergeCell ref="O77:P77"/>
    <mergeCell ref="Q77:R77"/>
    <mergeCell ref="B78:C78"/>
    <mergeCell ref="E78:G78"/>
    <mergeCell ref="M78:N78"/>
    <mergeCell ref="O78:P78"/>
    <mergeCell ref="Q78:R78"/>
    <mergeCell ref="B79:C79"/>
    <mergeCell ref="E79:G79"/>
    <mergeCell ref="M79:N79"/>
    <mergeCell ref="O79:P79"/>
    <mergeCell ref="Q79:R79"/>
    <mergeCell ref="B80:C80"/>
    <mergeCell ref="E80:G80"/>
    <mergeCell ref="M80:N80"/>
    <mergeCell ref="O80:P80"/>
    <mergeCell ref="Q80:R80"/>
    <mergeCell ref="B81:C81"/>
    <mergeCell ref="E81:G81"/>
    <mergeCell ref="M81:N81"/>
    <mergeCell ref="O81:P81"/>
    <mergeCell ref="Q81:R81"/>
    <mergeCell ref="B82:C82"/>
    <mergeCell ref="E82:G82"/>
    <mergeCell ref="M82:N82"/>
    <mergeCell ref="O82:P82"/>
    <mergeCell ref="Q82:R82"/>
    <mergeCell ref="B83:C83"/>
    <mergeCell ref="E83:G83"/>
    <mergeCell ref="M83:N83"/>
    <mergeCell ref="O83:P83"/>
    <mergeCell ref="Q83:R83"/>
    <mergeCell ref="B84:C84"/>
    <mergeCell ref="E84:G84"/>
    <mergeCell ref="M84:N84"/>
    <mergeCell ref="O84:P84"/>
    <mergeCell ref="Q84:R84"/>
    <mergeCell ref="B85:C85"/>
    <mergeCell ref="E85:G85"/>
    <mergeCell ref="M85:N85"/>
    <mergeCell ref="O85:P85"/>
    <mergeCell ref="Q85:R85"/>
    <mergeCell ref="B86:C86"/>
    <mergeCell ref="E86:G86"/>
    <mergeCell ref="M86:N86"/>
    <mergeCell ref="O86:P86"/>
    <mergeCell ref="Q86:R86"/>
    <mergeCell ref="B89:C89"/>
    <mergeCell ref="O89:P89"/>
    <mergeCell ref="Q89:R89"/>
    <mergeCell ref="B92:C92"/>
    <mergeCell ref="E92:G92"/>
    <mergeCell ref="M92:N92"/>
    <mergeCell ref="O92:P92"/>
    <mergeCell ref="Q92:R92"/>
    <mergeCell ref="B87:C87"/>
    <mergeCell ref="O87:P87"/>
    <mergeCell ref="Q87:R87"/>
    <mergeCell ref="B88:C88"/>
    <mergeCell ref="M88:N88"/>
    <mergeCell ref="O88:P88"/>
    <mergeCell ref="Q88:R88"/>
    <mergeCell ref="B93:C93"/>
    <mergeCell ref="E93:G93"/>
    <mergeCell ref="M93:N93"/>
    <mergeCell ref="O93:P93"/>
    <mergeCell ref="Q93:R93"/>
    <mergeCell ref="B94:C94"/>
    <mergeCell ref="E94:G94"/>
    <mergeCell ref="M94:N94"/>
    <mergeCell ref="O94:P94"/>
    <mergeCell ref="Q94:R94"/>
    <mergeCell ref="B95:C95"/>
    <mergeCell ref="E95:G95"/>
    <mergeCell ref="M95:N95"/>
    <mergeCell ref="O95:P95"/>
    <mergeCell ref="Q95:R95"/>
    <mergeCell ref="B96:C96"/>
    <mergeCell ref="E96:G96"/>
    <mergeCell ref="M96:N96"/>
    <mergeCell ref="O96:P96"/>
    <mergeCell ref="Q96:R96"/>
    <mergeCell ref="B97:C97"/>
    <mergeCell ref="E97:G97"/>
    <mergeCell ref="M97:N97"/>
    <mergeCell ref="O97:P97"/>
    <mergeCell ref="Q97:R97"/>
    <mergeCell ref="B98:C98"/>
    <mergeCell ref="E98:G98"/>
    <mergeCell ref="M98:N98"/>
    <mergeCell ref="O98:P98"/>
    <mergeCell ref="Q98:R98"/>
    <mergeCell ref="B99:C99"/>
    <mergeCell ref="E99:G99"/>
    <mergeCell ref="M99:N99"/>
    <mergeCell ref="O99:P99"/>
    <mergeCell ref="Q99:R99"/>
    <mergeCell ref="B100:C100"/>
    <mergeCell ref="E100:G100"/>
    <mergeCell ref="M100:N100"/>
    <mergeCell ref="O100:P100"/>
    <mergeCell ref="Q100:R100"/>
    <mergeCell ref="B103:C103"/>
    <mergeCell ref="M103:N103"/>
    <mergeCell ref="O103:P103"/>
    <mergeCell ref="Q103:R103"/>
    <mergeCell ref="B104:C104"/>
    <mergeCell ref="O104:P104"/>
    <mergeCell ref="Q104:R104"/>
    <mergeCell ref="B101:C101"/>
    <mergeCell ref="E101:G101"/>
    <mergeCell ref="M101:N101"/>
    <mergeCell ref="O101:P101"/>
    <mergeCell ref="Q101:R101"/>
    <mergeCell ref="B102:C102"/>
    <mergeCell ref="O102:P102"/>
    <mergeCell ref="Q102:R10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37058-4BA2-4F3D-AE50-2E45D8E0569E}">
  <dimension ref="B1:X23"/>
  <sheetViews>
    <sheetView workbookViewId="0">
      <selection activeCell="R2" sqref="R2:V5"/>
    </sheetView>
  </sheetViews>
  <sheetFormatPr defaultColWidth="9.140625" defaultRowHeight="15" x14ac:dyDescent="0.25"/>
  <cols>
    <col min="13" max="13" width="10.7109375" bestFit="1" customWidth="1"/>
    <col min="14" max="14" width="11.7109375" bestFit="1" customWidth="1"/>
  </cols>
  <sheetData>
    <row r="1" spans="2:24" ht="15.75" thickBot="1" x14ac:dyDescent="0.3"/>
    <row r="2" spans="2:24" ht="15.75" thickBot="1" x14ac:dyDescent="0.3">
      <c r="B2" s="126" t="s">
        <v>17</v>
      </c>
      <c r="C2" s="127"/>
      <c r="D2" s="1" t="s">
        <v>9</v>
      </c>
      <c r="E2" s="128" t="s">
        <v>10</v>
      </c>
      <c r="F2" s="129"/>
      <c r="G2" s="130"/>
      <c r="H2" s="5" t="s">
        <v>11</v>
      </c>
      <c r="I2" s="128" t="s">
        <v>12</v>
      </c>
      <c r="J2" s="130"/>
      <c r="K2" s="163" t="s">
        <v>13</v>
      </c>
      <c r="L2" s="164"/>
      <c r="M2" s="1" t="s">
        <v>19</v>
      </c>
      <c r="N2" s="1" t="s">
        <v>20</v>
      </c>
      <c r="O2" s="1" t="s">
        <v>21</v>
      </c>
      <c r="R2" s="1" t="s">
        <v>21</v>
      </c>
      <c r="S2" s="168" t="s">
        <v>17</v>
      </c>
      <c r="T2" s="169"/>
      <c r="U2" s="170" t="s">
        <v>18</v>
      </c>
      <c r="V2" s="169"/>
      <c r="W2" s="19"/>
      <c r="X2" s="19"/>
    </row>
    <row r="3" spans="2:24" ht="15.75" thickBot="1" x14ac:dyDescent="0.3">
      <c r="B3" s="114" t="s">
        <v>0</v>
      </c>
      <c r="C3" s="115"/>
      <c r="D3" s="2">
        <v>47.73</v>
      </c>
      <c r="E3" s="133">
        <v>99.99</v>
      </c>
      <c r="F3" s="134"/>
      <c r="G3" s="134"/>
      <c r="H3" s="6">
        <f>E3-D3</f>
        <v>52.26</v>
      </c>
      <c r="I3" s="135">
        <v>47.95</v>
      </c>
      <c r="J3" s="135"/>
      <c r="K3" s="161">
        <f>I3-D3</f>
        <v>0.22000000000000597</v>
      </c>
      <c r="L3" s="162"/>
      <c r="M3" s="9"/>
      <c r="N3" s="14"/>
      <c r="O3" s="9"/>
      <c r="R3" s="17" t="s">
        <v>22</v>
      </c>
      <c r="S3" s="133">
        <v>87.5</v>
      </c>
      <c r="T3" s="134"/>
      <c r="U3" s="133">
        <v>29.09</v>
      </c>
      <c r="V3" s="141"/>
    </row>
    <row r="4" spans="2:24" ht="15.75" thickBot="1" x14ac:dyDescent="0.3">
      <c r="B4" s="116" t="s">
        <v>1</v>
      </c>
      <c r="C4" s="117"/>
      <c r="D4" s="3">
        <v>46.53</v>
      </c>
      <c r="E4" s="137">
        <v>100.28</v>
      </c>
      <c r="F4" s="135"/>
      <c r="G4" s="135"/>
      <c r="H4" s="7">
        <f t="shared" ref="H4:H11" si="0">E4-D4</f>
        <v>53.75</v>
      </c>
      <c r="I4" s="135">
        <v>46.78</v>
      </c>
      <c r="J4" s="135"/>
      <c r="K4" s="157">
        <f t="shared" ref="K4:K11" si="1">I4-D4</f>
        <v>0.25</v>
      </c>
      <c r="L4" s="158"/>
      <c r="M4" s="10">
        <f>AVERAGE(K3:L5)</f>
        <v>0.23333333333333428</v>
      </c>
      <c r="N4" s="15">
        <f>(M4*100)/SUM(M4,M7,M10)</f>
        <v>87.500000000000668</v>
      </c>
      <c r="O4" s="17" t="s">
        <v>22</v>
      </c>
      <c r="R4" s="1" t="s">
        <v>24</v>
      </c>
      <c r="S4" s="165">
        <v>3.75</v>
      </c>
      <c r="T4" s="166"/>
      <c r="U4" s="165">
        <v>0</v>
      </c>
      <c r="V4" s="167"/>
    </row>
    <row r="5" spans="2:24" ht="15.75" thickBot="1" x14ac:dyDescent="0.3">
      <c r="B5" s="118" t="s">
        <v>2</v>
      </c>
      <c r="C5" s="119"/>
      <c r="D5" s="4">
        <v>46.46</v>
      </c>
      <c r="E5" s="137">
        <v>97.39</v>
      </c>
      <c r="F5" s="135"/>
      <c r="G5" s="135"/>
      <c r="H5" s="7">
        <f t="shared" si="0"/>
        <v>50.93</v>
      </c>
      <c r="I5" s="135">
        <v>46.69</v>
      </c>
      <c r="J5" s="135"/>
      <c r="K5" s="157">
        <f t="shared" si="1"/>
        <v>0.22999999999999687</v>
      </c>
      <c r="L5" s="158"/>
      <c r="M5" s="11"/>
      <c r="N5" s="15"/>
      <c r="O5" s="13"/>
      <c r="R5" s="18" t="s">
        <v>23</v>
      </c>
      <c r="S5" s="138">
        <v>8.75</v>
      </c>
      <c r="T5" s="139"/>
      <c r="U5" s="138">
        <v>79.91</v>
      </c>
      <c r="V5" s="140"/>
    </row>
    <row r="6" spans="2:24" x14ac:dyDescent="0.25">
      <c r="B6" s="114" t="s">
        <v>3</v>
      </c>
      <c r="C6" s="115"/>
      <c r="D6" s="2">
        <v>48.94</v>
      </c>
      <c r="E6" s="133">
        <v>70.180000000000007</v>
      </c>
      <c r="F6" s="134"/>
      <c r="G6" s="134"/>
      <c r="H6" s="6">
        <f t="shared" si="0"/>
        <v>21.240000000000009</v>
      </c>
      <c r="I6" s="134">
        <v>48.92</v>
      </c>
      <c r="J6" s="134"/>
      <c r="K6" s="161">
        <v>0</v>
      </c>
      <c r="L6" s="162"/>
      <c r="M6" s="12"/>
      <c r="N6" s="14"/>
      <c r="O6" s="9"/>
    </row>
    <row r="7" spans="2:24" x14ac:dyDescent="0.25">
      <c r="B7" s="116" t="s">
        <v>4</v>
      </c>
      <c r="C7" s="117"/>
      <c r="D7" s="3">
        <v>45.71</v>
      </c>
      <c r="E7" s="137">
        <v>77.7</v>
      </c>
      <c r="F7" s="135"/>
      <c r="G7" s="135"/>
      <c r="H7" s="7">
        <f t="shared" si="0"/>
        <v>31.990000000000002</v>
      </c>
      <c r="I7" s="135">
        <v>45.78</v>
      </c>
      <c r="J7" s="135"/>
      <c r="K7" s="157">
        <f>I7-D7</f>
        <v>7.0000000000000284E-2</v>
      </c>
      <c r="L7" s="158"/>
      <c r="M7" s="10">
        <f t="shared" ref="M7:M10" si="2">AVERAGE(K6:L8)</f>
        <v>2.3333333333333428E-2</v>
      </c>
      <c r="N7" s="15">
        <f>(M7*100)/SUM(M4,M7,M10)</f>
        <v>8.7500000000000675</v>
      </c>
      <c r="O7" s="17" t="s">
        <v>23</v>
      </c>
    </row>
    <row r="8" spans="2:24" ht="15.75" thickBot="1" x14ac:dyDescent="0.3">
      <c r="B8" s="118" t="s">
        <v>5</v>
      </c>
      <c r="C8" s="119"/>
      <c r="D8" s="4">
        <v>46.02</v>
      </c>
      <c r="E8" s="138">
        <v>79.95</v>
      </c>
      <c r="F8" s="139"/>
      <c r="G8" s="139"/>
      <c r="H8" s="7">
        <f t="shared" si="0"/>
        <v>33.93</v>
      </c>
      <c r="I8" s="139">
        <v>46</v>
      </c>
      <c r="J8" s="139"/>
      <c r="K8" s="157">
        <v>0</v>
      </c>
      <c r="L8" s="158"/>
      <c r="M8" s="11"/>
      <c r="N8" s="16"/>
      <c r="O8" s="13"/>
    </row>
    <row r="9" spans="2:24" x14ac:dyDescent="0.25">
      <c r="B9" s="114" t="s">
        <v>6</v>
      </c>
      <c r="C9" s="115"/>
      <c r="D9" s="2">
        <v>63.24</v>
      </c>
      <c r="E9" s="137">
        <v>74.900000000000006</v>
      </c>
      <c r="F9" s="135"/>
      <c r="G9" s="135"/>
      <c r="H9" s="6">
        <f t="shared" si="0"/>
        <v>11.660000000000004</v>
      </c>
      <c r="I9" s="135">
        <v>63.26</v>
      </c>
      <c r="J9" s="135"/>
      <c r="K9" s="161">
        <f t="shared" si="1"/>
        <v>1.9999999999996021E-2</v>
      </c>
      <c r="L9" s="162"/>
      <c r="M9" s="12"/>
      <c r="N9" s="15"/>
      <c r="O9" s="9"/>
    </row>
    <row r="10" spans="2:24" x14ac:dyDescent="0.25">
      <c r="B10" s="116" t="s">
        <v>7</v>
      </c>
      <c r="C10" s="117"/>
      <c r="D10" s="3">
        <v>46.4</v>
      </c>
      <c r="E10" s="137">
        <v>46.97</v>
      </c>
      <c r="F10" s="135"/>
      <c r="G10" s="135"/>
      <c r="H10" s="7">
        <f t="shared" si="0"/>
        <v>0.57000000000000028</v>
      </c>
      <c r="I10" s="135">
        <v>46.41</v>
      </c>
      <c r="J10" s="135"/>
      <c r="K10" s="157">
        <f t="shared" si="1"/>
        <v>9.9999999999980105E-3</v>
      </c>
      <c r="L10" s="158"/>
      <c r="M10" s="10">
        <f t="shared" si="2"/>
        <v>9.9999999999980105E-3</v>
      </c>
      <c r="N10" s="15">
        <f>(M10*100)/SUM(M4,M7,M10)</f>
        <v>3.7499999999992673</v>
      </c>
      <c r="O10" s="17" t="s">
        <v>24</v>
      </c>
    </row>
    <row r="11" spans="2:24" ht="15.75" thickBot="1" x14ac:dyDescent="0.3">
      <c r="B11" s="118" t="s">
        <v>8</v>
      </c>
      <c r="C11" s="119"/>
      <c r="D11" s="4">
        <v>41.73</v>
      </c>
      <c r="E11" s="138">
        <v>43.85</v>
      </c>
      <c r="F11" s="139"/>
      <c r="G11" s="139"/>
      <c r="H11" s="8">
        <f t="shared" si="0"/>
        <v>2.1200000000000045</v>
      </c>
      <c r="I11" s="139">
        <v>41.73</v>
      </c>
      <c r="J11" s="139"/>
      <c r="K11" s="159">
        <f t="shared" si="1"/>
        <v>0</v>
      </c>
      <c r="L11" s="160"/>
      <c r="M11" s="13"/>
      <c r="N11" s="16"/>
      <c r="O11" s="13"/>
    </row>
    <row r="13" spans="2:24" ht="15.75" thickBot="1" x14ac:dyDescent="0.3"/>
    <row r="14" spans="2:24" ht="15.75" thickBot="1" x14ac:dyDescent="0.3">
      <c r="B14" s="126" t="s">
        <v>18</v>
      </c>
      <c r="C14" s="127"/>
      <c r="D14" s="1" t="s">
        <v>9</v>
      </c>
      <c r="E14" s="128" t="s">
        <v>10</v>
      </c>
      <c r="F14" s="129"/>
      <c r="G14" s="130"/>
      <c r="H14" s="5" t="s">
        <v>11</v>
      </c>
      <c r="I14" s="128" t="s">
        <v>12</v>
      </c>
      <c r="J14" s="130"/>
      <c r="K14" s="163" t="s">
        <v>13</v>
      </c>
      <c r="L14" s="164"/>
      <c r="M14" s="1" t="s">
        <v>19</v>
      </c>
      <c r="N14" s="1" t="s">
        <v>20</v>
      </c>
      <c r="O14" s="1" t="s">
        <v>21</v>
      </c>
    </row>
    <row r="15" spans="2:24" x14ac:dyDescent="0.25">
      <c r="B15" s="114" t="s">
        <v>0</v>
      </c>
      <c r="C15" s="115"/>
      <c r="D15" s="2">
        <v>45.55</v>
      </c>
      <c r="E15" s="133">
        <v>90.78</v>
      </c>
      <c r="F15" s="134"/>
      <c r="G15" s="134"/>
      <c r="H15" s="6">
        <f>E15-D15</f>
        <v>45.230000000000004</v>
      </c>
      <c r="I15" s="135">
        <v>45.6</v>
      </c>
      <c r="J15" s="135"/>
      <c r="K15" s="161">
        <f>I15-D15</f>
        <v>5.0000000000004263E-2</v>
      </c>
      <c r="L15" s="162"/>
      <c r="M15" s="9"/>
      <c r="N15" s="14"/>
      <c r="O15" s="9"/>
    </row>
    <row r="16" spans="2:24" x14ac:dyDescent="0.25">
      <c r="B16" s="116" t="s">
        <v>1</v>
      </c>
      <c r="C16" s="117"/>
      <c r="D16" s="3">
        <v>48.75</v>
      </c>
      <c r="E16" s="137">
        <v>90.99</v>
      </c>
      <c r="F16" s="135"/>
      <c r="G16" s="135"/>
      <c r="H16" s="7">
        <f t="shared" ref="H16:H23" si="3">E16-D16</f>
        <v>42.239999999999995</v>
      </c>
      <c r="I16" s="135">
        <v>48.79</v>
      </c>
      <c r="J16" s="135"/>
      <c r="K16" s="157">
        <f t="shared" ref="K16:K23" si="4">I16-D16</f>
        <v>3.9999999999999147E-2</v>
      </c>
      <c r="L16" s="158"/>
      <c r="M16" s="10">
        <f>AVERAGE(K15:L17)</f>
        <v>5.3333333333334565E-2</v>
      </c>
      <c r="N16" s="15">
        <f>(M16*100)/SUM(M16,M19,M22)</f>
        <v>29.090909090909161</v>
      </c>
      <c r="O16" s="17" t="s">
        <v>22</v>
      </c>
    </row>
    <row r="17" spans="2:15" ht="15.75" thickBot="1" x14ac:dyDescent="0.3">
      <c r="B17" s="118" t="s">
        <v>2</v>
      </c>
      <c r="C17" s="119"/>
      <c r="D17" s="4">
        <v>47.27</v>
      </c>
      <c r="E17" s="137">
        <v>92.27</v>
      </c>
      <c r="F17" s="135"/>
      <c r="G17" s="135"/>
      <c r="H17" s="7">
        <f t="shared" si="3"/>
        <v>44.999999999999993</v>
      </c>
      <c r="I17" s="135">
        <v>47.34</v>
      </c>
      <c r="J17" s="135"/>
      <c r="K17" s="157">
        <f t="shared" si="4"/>
        <v>7.0000000000000284E-2</v>
      </c>
      <c r="L17" s="158"/>
      <c r="M17" s="11"/>
      <c r="N17" s="15"/>
      <c r="O17" s="13"/>
    </row>
    <row r="18" spans="2:15" x14ac:dyDescent="0.25">
      <c r="B18" s="114" t="s">
        <v>3</v>
      </c>
      <c r="C18" s="115"/>
      <c r="D18" s="2">
        <v>50.76</v>
      </c>
      <c r="E18" s="133">
        <v>63.26</v>
      </c>
      <c r="F18" s="134"/>
      <c r="G18" s="134"/>
      <c r="H18" s="6">
        <f t="shared" si="3"/>
        <v>12.5</v>
      </c>
      <c r="I18" s="134">
        <v>50.9</v>
      </c>
      <c r="J18" s="134"/>
      <c r="K18" s="161">
        <f t="shared" si="4"/>
        <v>0.14000000000000057</v>
      </c>
      <c r="L18" s="162"/>
      <c r="M18" s="12"/>
      <c r="N18" s="14"/>
      <c r="O18" s="9"/>
    </row>
    <row r="19" spans="2:15" x14ac:dyDescent="0.25">
      <c r="B19" s="116" t="s">
        <v>4</v>
      </c>
      <c r="C19" s="117"/>
      <c r="D19" s="3">
        <v>46.01</v>
      </c>
      <c r="E19" s="137">
        <v>93.2</v>
      </c>
      <c r="F19" s="135"/>
      <c r="G19" s="135"/>
      <c r="H19" s="7">
        <f t="shared" si="3"/>
        <v>47.190000000000005</v>
      </c>
      <c r="I19" s="135">
        <v>46.14</v>
      </c>
      <c r="J19" s="135"/>
      <c r="K19" s="157">
        <f t="shared" si="4"/>
        <v>0.13000000000000256</v>
      </c>
      <c r="L19" s="158"/>
      <c r="M19" s="10">
        <f t="shared" ref="M19:M22" si="5">AVERAGE(K18:L20)</f>
        <v>0.13000000000000256</v>
      </c>
      <c r="N19" s="15">
        <f>(M19*100)/SUM(M16,M19,M22)</f>
        <v>70.909090909090835</v>
      </c>
      <c r="O19" s="17" t="s">
        <v>23</v>
      </c>
    </row>
    <row r="20" spans="2:15" ht="15.75" thickBot="1" x14ac:dyDescent="0.3">
      <c r="B20" s="118" t="s">
        <v>5</v>
      </c>
      <c r="C20" s="119"/>
      <c r="D20" s="4">
        <v>64.459999999999994</v>
      </c>
      <c r="E20" s="138">
        <v>91.96</v>
      </c>
      <c r="F20" s="139"/>
      <c r="G20" s="139"/>
      <c r="H20" s="7">
        <f t="shared" si="3"/>
        <v>27.5</v>
      </c>
      <c r="I20" s="139">
        <v>64.58</v>
      </c>
      <c r="J20" s="139"/>
      <c r="K20" s="157">
        <f t="shared" si="4"/>
        <v>0.12000000000000455</v>
      </c>
      <c r="L20" s="158"/>
      <c r="M20" s="11"/>
      <c r="N20" s="16"/>
      <c r="O20" s="13"/>
    </row>
    <row r="21" spans="2:15" x14ac:dyDescent="0.25">
      <c r="B21" s="114" t="s">
        <v>6</v>
      </c>
      <c r="C21" s="115"/>
      <c r="D21" s="2">
        <v>73.010000000000005</v>
      </c>
      <c r="E21" s="137">
        <v>101.26</v>
      </c>
      <c r="F21" s="135"/>
      <c r="G21" s="135"/>
      <c r="H21" s="6">
        <f t="shared" si="3"/>
        <v>28.25</v>
      </c>
      <c r="I21" s="135">
        <v>73</v>
      </c>
      <c r="J21" s="135"/>
      <c r="K21" s="161">
        <v>0</v>
      </c>
      <c r="L21" s="162"/>
      <c r="M21" s="12"/>
      <c r="N21" s="15"/>
      <c r="O21" s="9"/>
    </row>
    <row r="22" spans="2:15" x14ac:dyDescent="0.25">
      <c r="B22" s="116" t="s">
        <v>7</v>
      </c>
      <c r="C22" s="117"/>
      <c r="D22" s="3">
        <v>69.28</v>
      </c>
      <c r="E22" s="137">
        <v>72.239999999999995</v>
      </c>
      <c r="F22" s="135"/>
      <c r="G22" s="135"/>
      <c r="H22" s="7">
        <f t="shared" si="3"/>
        <v>2.9599999999999937</v>
      </c>
      <c r="I22" s="135">
        <v>69.28</v>
      </c>
      <c r="J22" s="135"/>
      <c r="K22" s="157">
        <f t="shared" si="4"/>
        <v>0</v>
      </c>
      <c r="L22" s="158"/>
      <c r="M22" s="10">
        <f t="shared" si="5"/>
        <v>0</v>
      </c>
      <c r="N22" s="15">
        <f>(M22*100)/SUM(M16,M19,M22)</f>
        <v>0</v>
      </c>
      <c r="O22" s="17" t="s">
        <v>24</v>
      </c>
    </row>
    <row r="23" spans="2:15" ht="15.75" thickBot="1" x14ac:dyDescent="0.3">
      <c r="B23" s="118" t="s">
        <v>8</v>
      </c>
      <c r="C23" s="119"/>
      <c r="D23" s="4">
        <v>72.489999999999995</v>
      </c>
      <c r="E23" s="138">
        <v>90.56</v>
      </c>
      <c r="F23" s="139"/>
      <c r="G23" s="139"/>
      <c r="H23" s="8">
        <f t="shared" si="3"/>
        <v>18.070000000000007</v>
      </c>
      <c r="I23" s="139">
        <v>72.489999999999995</v>
      </c>
      <c r="J23" s="139"/>
      <c r="K23" s="159">
        <f t="shared" si="4"/>
        <v>0</v>
      </c>
      <c r="L23" s="160"/>
      <c r="M23" s="13"/>
      <c r="N23" s="16"/>
      <c r="O23" s="13"/>
    </row>
  </sheetData>
  <mergeCells count="88">
    <mergeCell ref="S4:T4"/>
    <mergeCell ref="U4:V4"/>
    <mergeCell ref="S5:T5"/>
    <mergeCell ref="U5:V5"/>
    <mergeCell ref="S2:T2"/>
    <mergeCell ref="U2:V2"/>
    <mergeCell ref="S3:T3"/>
    <mergeCell ref="U3:V3"/>
    <mergeCell ref="B2:C2"/>
    <mergeCell ref="E2:G2"/>
    <mergeCell ref="I2:J2"/>
    <mergeCell ref="K2:L2"/>
    <mergeCell ref="B3:C3"/>
    <mergeCell ref="E3:G3"/>
    <mergeCell ref="I3:J3"/>
    <mergeCell ref="K3:L3"/>
    <mergeCell ref="B4:C4"/>
    <mergeCell ref="E4:G4"/>
    <mergeCell ref="I4:J4"/>
    <mergeCell ref="K4:L4"/>
    <mergeCell ref="B5:C5"/>
    <mergeCell ref="E5:G5"/>
    <mergeCell ref="I5:J5"/>
    <mergeCell ref="K5:L5"/>
    <mergeCell ref="B6:C6"/>
    <mergeCell ref="E6:G6"/>
    <mergeCell ref="I6:J6"/>
    <mergeCell ref="K6:L6"/>
    <mergeCell ref="B7:C7"/>
    <mergeCell ref="E7:G7"/>
    <mergeCell ref="I7:J7"/>
    <mergeCell ref="K7:L7"/>
    <mergeCell ref="B8:C8"/>
    <mergeCell ref="E8:G8"/>
    <mergeCell ref="I8:J8"/>
    <mergeCell ref="K8:L8"/>
    <mergeCell ref="B9:C9"/>
    <mergeCell ref="E9:G9"/>
    <mergeCell ref="I9:J9"/>
    <mergeCell ref="K9:L9"/>
    <mergeCell ref="B10:C10"/>
    <mergeCell ref="E10:G10"/>
    <mergeCell ref="I10:J10"/>
    <mergeCell ref="K10:L10"/>
    <mergeCell ref="B11:C11"/>
    <mergeCell ref="E11:G11"/>
    <mergeCell ref="I11:J11"/>
    <mergeCell ref="K11:L11"/>
    <mergeCell ref="B14:C14"/>
    <mergeCell ref="E14:G14"/>
    <mergeCell ref="I14:J14"/>
    <mergeCell ref="K14:L14"/>
    <mergeCell ref="B15:C15"/>
    <mergeCell ref="E15:G15"/>
    <mergeCell ref="I15:J15"/>
    <mergeCell ref="K15:L15"/>
    <mergeCell ref="B16:C16"/>
    <mergeCell ref="E16:G16"/>
    <mergeCell ref="I16:J16"/>
    <mergeCell ref="K16:L16"/>
    <mergeCell ref="B17:C17"/>
    <mergeCell ref="E17:G17"/>
    <mergeCell ref="I17:J17"/>
    <mergeCell ref="K17:L17"/>
    <mergeCell ref="B18:C18"/>
    <mergeCell ref="E18:G18"/>
    <mergeCell ref="I18:J18"/>
    <mergeCell ref="K18:L18"/>
    <mergeCell ref="B19:C19"/>
    <mergeCell ref="E19:G19"/>
    <mergeCell ref="I19:J19"/>
    <mergeCell ref="K19:L19"/>
    <mergeCell ref="B20:C20"/>
    <mergeCell ref="E20:G20"/>
    <mergeCell ref="I20:J20"/>
    <mergeCell ref="K20:L20"/>
    <mergeCell ref="B21:C21"/>
    <mergeCell ref="E21:G21"/>
    <mergeCell ref="I21:J21"/>
    <mergeCell ref="K21:L21"/>
    <mergeCell ref="B22:C22"/>
    <mergeCell ref="E22:G22"/>
    <mergeCell ref="I22:J22"/>
    <mergeCell ref="K22:L22"/>
    <mergeCell ref="B23:C23"/>
    <mergeCell ref="E23:G23"/>
    <mergeCell ref="I23:J23"/>
    <mergeCell ref="K23:L2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410B-CFDA-48A8-BAD4-A8F40BD8FD73}">
  <dimension ref="B2:AK100"/>
  <sheetViews>
    <sheetView workbookViewId="0">
      <selection activeCell="L29" sqref="L29"/>
    </sheetView>
  </sheetViews>
  <sheetFormatPr defaultColWidth="9.140625" defaultRowHeight="15" x14ac:dyDescent="0.25"/>
  <cols>
    <col min="3" max="3" width="10.42578125" customWidth="1"/>
    <col min="9" max="9" width="17.42578125" bestFit="1" customWidth="1"/>
    <col min="10" max="10" width="16.28515625" bestFit="1" customWidth="1"/>
    <col min="11" max="11" width="15.140625" bestFit="1" customWidth="1"/>
    <col min="12" max="12" width="17.28515625" bestFit="1" customWidth="1"/>
    <col min="16" max="16" width="12.140625" customWidth="1"/>
    <col min="17" max="17" width="17" bestFit="1" customWidth="1"/>
    <col min="18" max="18" width="15.42578125" bestFit="1" customWidth="1"/>
    <col min="19" max="19" width="10.7109375" bestFit="1" customWidth="1"/>
    <col min="20" max="20" width="11.7109375" bestFit="1" customWidth="1"/>
  </cols>
  <sheetData>
    <row r="2" spans="2:37" ht="15.75" thickBot="1" x14ac:dyDescent="0.3"/>
    <row r="3" spans="2:37" ht="15.75" thickBot="1" x14ac:dyDescent="0.3">
      <c r="B3" s="126" t="s">
        <v>47</v>
      </c>
      <c r="C3" s="127"/>
      <c r="D3" s="1" t="s">
        <v>9</v>
      </c>
      <c r="E3" s="128" t="s">
        <v>10</v>
      </c>
      <c r="F3" s="129"/>
      <c r="G3" s="129"/>
      <c r="H3" s="54" t="s">
        <v>11</v>
      </c>
      <c r="I3" s="57" t="s">
        <v>36</v>
      </c>
      <c r="J3" s="61" t="s">
        <v>37</v>
      </c>
      <c r="K3" s="67" t="s">
        <v>38</v>
      </c>
      <c r="L3" s="72" t="s">
        <v>39</v>
      </c>
      <c r="M3" s="128" t="s">
        <v>12</v>
      </c>
      <c r="N3" s="130"/>
      <c r="O3" s="131" t="s">
        <v>31</v>
      </c>
      <c r="P3" s="132"/>
      <c r="Q3" s="34" t="s">
        <v>30</v>
      </c>
      <c r="R3" s="40" t="s">
        <v>35</v>
      </c>
      <c r="S3" s="45" t="s">
        <v>19</v>
      </c>
      <c r="T3" s="50" t="s">
        <v>20</v>
      </c>
      <c r="U3" s="1" t="s">
        <v>21</v>
      </c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2:37" x14ac:dyDescent="0.25">
      <c r="B4" s="114" t="s">
        <v>0</v>
      </c>
      <c r="C4" s="115"/>
      <c r="D4" s="2">
        <v>62.37</v>
      </c>
      <c r="E4" s="133">
        <v>106.32</v>
      </c>
      <c r="F4" s="134"/>
      <c r="G4" s="134"/>
      <c r="H4" s="55">
        <f>E4-D4</f>
        <v>43.949999999999996</v>
      </c>
      <c r="I4" s="58"/>
      <c r="J4" s="62"/>
      <c r="K4" s="68"/>
      <c r="L4" s="73"/>
      <c r="M4" s="137">
        <v>62.578000000000003</v>
      </c>
      <c r="N4" s="136"/>
      <c r="O4" s="120">
        <f t="shared" ref="O4:O12" si="0">M4-D4</f>
        <v>0.20800000000000551</v>
      </c>
      <c r="P4" s="121"/>
      <c r="Q4" s="35"/>
      <c r="R4" s="41"/>
      <c r="S4" s="46"/>
      <c r="T4" s="51"/>
      <c r="U4" s="9"/>
      <c r="W4" s="27"/>
    </row>
    <row r="5" spans="2:37" x14ac:dyDescent="0.25">
      <c r="B5" s="116" t="s">
        <v>1</v>
      </c>
      <c r="C5" s="117"/>
      <c r="D5" s="3">
        <v>61.45</v>
      </c>
      <c r="E5" s="137">
        <v>109.82</v>
      </c>
      <c r="F5" s="135"/>
      <c r="G5" s="135"/>
      <c r="H5" s="56">
        <f t="shared" ref="H5:H12" si="1">E5-D5</f>
        <v>48.36999999999999</v>
      </c>
      <c r="I5" s="58">
        <f>_xlfn.STDEV.P(H4:H6)</f>
        <v>6.0725667280538467</v>
      </c>
      <c r="J5" s="63">
        <f>1.96*(I5/SQRT(3))</f>
        <v>6.8717561488231524</v>
      </c>
      <c r="K5" s="68">
        <f>AVERAGE(H4:H6)</f>
        <v>42.059999999999995</v>
      </c>
      <c r="L5" s="73">
        <f>(K5*100)/97</f>
        <v>43.360824742268029</v>
      </c>
      <c r="M5" s="137">
        <v>61.686999999999998</v>
      </c>
      <c r="N5" s="136"/>
      <c r="O5" s="122">
        <f t="shared" si="0"/>
        <v>0.23699999999999477</v>
      </c>
      <c r="P5" s="123"/>
      <c r="Q5" s="36">
        <f>_xlfn.STDEV.P(O4:P6)</f>
        <v>3.131559781748585E-2</v>
      </c>
      <c r="R5" s="42">
        <f>1.96*(Q5/SQRT(3))</f>
        <v>3.543693490632864E-2</v>
      </c>
      <c r="S5" s="47">
        <f>AVERAGE(O4:P6)</f>
        <v>0.20200000000000054</v>
      </c>
      <c r="T5" s="52">
        <f>(S5*100)/0.25</f>
        <v>80.80000000000021</v>
      </c>
      <c r="U5" s="17" t="s">
        <v>22</v>
      </c>
      <c r="W5" s="27"/>
    </row>
    <row r="6" spans="2:37" ht="15.75" thickBot="1" x14ac:dyDescent="0.3">
      <c r="B6" s="118" t="s">
        <v>2</v>
      </c>
      <c r="C6" s="119"/>
      <c r="D6" s="4">
        <v>64.44</v>
      </c>
      <c r="E6" s="137">
        <v>98.3</v>
      </c>
      <c r="F6" s="135"/>
      <c r="G6" s="135"/>
      <c r="H6" s="56">
        <f t="shared" si="1"/>
        <v>33.86</v>
      </c>
      <c r="I6" s="58"/>
      <c r="J6" s="64"/>
      <c r="K6" s="68"/>
      <c r="L6" s="73"/>
      <c r="M6" s="137">
        <v>64.600999999999999</v>
      </c>
      <c r="N6" s="136"/>
      <c r="O6" s="122">
        <f t="shared" si="0"/>
        <v>0.16100000000000136</v>
      </c>
      <c r="P6" s="123"/>
      <c r="Q6" s="37"/>
      <c r="R6" s="43"/>
      <c r="S6" s="48"/>
      <c r="T6" s="52"/>
      <c r="U6" s="13"/>
      <c r="W6" s="27"/>
    </row>
    <row r="7" spans="2:37" x14ac:dyDescent="0.25">
      <c r="B7" s="114" t="s">
        <v>3</v>
      </c>
      <c r="C7" s="115"/>
      <c r="D7" s="2">
        <v>65.709999999999994</v>
      </c>
      <c r="E7" s="133">
        <v>105.83</v>
      </c>
      <c r="F7" s="134"/>
      <c r="G7" s="134"/>
      <c r="H7" s="55">
        <f t="shared" si="1"/>
        <v>40.120000000000005</v>
      </c>
      <c r="I7" s="59"/>
      <c r="J7" s="62"/>
      <c r="K7" s="69"/>
      <c r="L7" s="74"/>
      <c r="M7" s="133">
        <v>65.709999999999994</v>
      </c>
      <c r="N7" s="141"/>
      <c r="O7" s="120">
        <f t="shared" si="0"/>
        <v>0</v>
      </c>
      <c r="P7" s="121"/>
      <c r="Q7" s="38"/>
      <c r="R7" s="44"/>
      <c r="S7" s="49"/>
      <c r="T7" s="51"/>
      <c r="U7" s="9"/>
    </row>
    <row r="8" spans="2:37" x14ac:dyDescent="0.25">
      <c r="B8" s="116" t="s">
        <v>4</v>
      </c>
      <c r="C8" s="117"/>
      <c r="D8" s="3">
        <v>49.84</v>
      </c>
      <c r="E8" s="137">
        <v>81.48</v>
      </c>
      <c r="F8" s="135"/>
      <c r="G8" s="135"/>
      <c r="H8" s="56">
        <f t="shared" si="1"/>
        <v>31.64</v>
      </c>
      <c r="I8" s="58">
        <f>_xlfn.STDEV.P(H7:H9)</f>
        <v>15.821892708803478</v>
      </c>
      <c r="J8" s="63">
        <f t="shared" ref="J8:J14" si="2">1.96*(I8/SQRT(3))</f>
        <v>17.904157068453447</v>
      </c>
      <c r="K8" s="68">
        <f>AVERAGE(H7:H9)</f>
        <v>24.963333333333338</v>
      </c>
      <c r="L8" s="75">
        <f>(K8*100)/97</f>
        <v>25.735395189003441</v>
      </c>
      <c r="M8" s="137">
        <v>49.853000000000002</v>
      </c>
      <c r="N8" s="136"/>
      <c r="O8" s="122">
        <f t="shared" si="0"/>
        <v>1.2999999999998124E-2</v>
      </c>
      <c r="P8" s="123"/>
      <c r="Q8" s="38">
        <f>_xlfn.STDEV.P(O7:P9)</f>
        <v>6.128258770282528E-3</v>
      </c>
      <c r="R8" s="44">
        <f t="shared" ref="R8:R14" si="3">1.96*(Q8/SQRT(3))</f>
        <v>6.9347776273451537E-3</v>
      </c>
      <c r="S8" s="47">
        <f t="shared" ref="S8" si="4">AVERAGE(O7:P9)</f>
        <v>4.3333333333327078E-3</v>
      </c>
      <c r="T8" s="52">
        <f>(S8*100)/0.25</f>
        <v>1.7333333333330831</v>
      </c>
      <c r="U8" s="17" t="s">
        <v>23</v>
      </c>
    </row>
    <row r="9" spans="2:37" ht="15.75" thickBot="1" x14ac:dyDescent="0.3">
      <c r="B9" s="118" t="s">
        <v>5</v>
      </c>
      <c r="C9" s="119"/>
      <c r="D9" s="4">
        <v>45.23</v>
      </c>
      <c r="E9" s="138">
        <v>48.36</v>
      </c>
      <c r="F9" s="139"/>
      <c r="G9" s="139"/>
      <c r="H9" s="56">
        <f t="shared" si="1"/>
        <v>3.1300000000000026</v>
      </c>
      <c r="I9" s="60"/>
      <c r="J9" s="64"/>
      <c r="K9" s="70"/>
      <c r="L9" s="76"/>
      <c r="M9" s="138">
        <v>45.23</v>
      </c>
      <c r="N9" s="140"/>
      <c r="O9" s="122">
        <f t="shared" si="0"/>
        <v>0</v>
      </c>
      <c r="P9" s="123"/>
      <c r="Q9" s="38"/>
      <c r="R9" s="44"/>
      <c r="S9" s="48"/>
      <c r="T9" s="53"/>
      <c r="U9" s="13"/>
    </row>
    <row r="10" spans="2:37" x14ac:dyDescent="0.25">
      <c r="B10" s="114" t="s">
        <v>6</v>
      </c>
      <c r="C10" s="115"/>
      <c r="D10" s="2">
        <v>47.16</v>
      </c>
      <c r="E10" s="137">
        <v>57.06</v>
      </c>
      <c r="F10" s="135"/>
      <c r="G10" s="135"/>
      <c r="H10" s="55">
        <f t="shared" si="1"/>
        <v>9.9000000000000057</v>
      </c>
      <c r="I10" s="59"/>
      <c r="J10" s="62"/>
      <c r="K10" s="69"/>
      <c r="L10" s="73"/>
      <c r="M10" s="137">
        <v>47.187800000000003</v>
      </c>
      <c r="N10" s="136"/>
      <c r="O10" s="120">
        <f t="shared" si="0"/>
        <v>2.7800000000006264E-2</v>
      </c>
      <c r="P10" s="121"/>
      <c r="Q10" s="35"/>
      <c r="R10" s="41"/>
      <c r="S10" s="49"/>
      <c r="T10" s="52"/>
      <c r="U10" s="9"/>
    </row>
    <row r="11" spans="2:37" x14ac:dyDescent="0.25">
      <c r="B11" s="116" t="s">
        <v>7</v>
      </c>
      <c r="C11" s="117"/>
      <c r="D11" s="3">
        <v>48.92</v>
      </c>
      <c r="E11" s="137">
        <v>59.3</v>
      </c>
      <c r="F11" s="135"/>
      <c r="G11" s="135"/>
      <c r="H11" s="56">
        <f t="shared" si="1"/>
        <v>10.379999999999995</v>
      </c>
      <c r="I11" s="58">
        <f>_xlfn.STDEV.P(H10:H12)</f>
        <v>19.342720135033293</v>
      </c>
      <c r="J11" s="63">
        <f t="shared" si="2"/>
        <v>21.888348366569289</v>
      </c>
      <c r="K11" s="68">
        <f>AVERAGE(H10:H12)</f>
        <v>23.816666666666666</v>
      </c>
      <c r="L11" s="73">
        <f>(K11*100)/97</f>
        <v>24.553264604810995</v>
      </c>
      <c r="M11" s="137">
        <v>48.932400000000001</v>
      </c>
      <c r="N11" s="136"/>
      <c r="O11" s="122">
        <f t="shared" si="0"/>
        <v>1.2399999999999523E-2</v>
      </c>
      <c r="P11" s="123"/>
      <c r="Q11" s="36">
        <f>_xlfn.STDEV.P(O10:P12)</f>
        <v>3.1187283733383173E-2</v>
      </c>
      <c r="R11" s="42">
        <f t="shared" si="3"/>
        <v>3.529173385117354E-2</v>
      </c>
      <c r="S11" s="47">
        <f>AVERAGE(O10:P12)</f>
        <v>4.1700000000001104E-2</v>
      </c>
      <c r="T11" s="52">
        <f>(S11*100)/0.25</f>
        <v>16.68000000000044</v>
      </c>
      <c r="U11" s="17" t="s">
        <v>24</v>
      </c>
    </row>
    <row r="12" spans="2:37" ht="15.75" thickBot="1" x14ac:dyDescent="0.3">
      <c r="B12" s="116" t="s">
        <v>8</v>
      </c>
      <c r="C12" s="117"/>
      <c r="D12" s="3">
        <v>48.75</v>
      </c>
      <c r="E12" s="137">
        <v>99.92</v>
      </c>
      <c r="F12" s="135"/>
      <c r="G12" s="135"/>
      <c r="H12" s="56">
        <f t="shared" si="1"/>
        <v>51.17</v>
      </c>
      <c r="I12" s="60"/>
      <c r="J12" s="64"/>
      <c r="K12" s="70"/>
      <c r="L12" s="73"/>
      <c r="M12" s="137">
        <v>48.834899999999998</v>
      </c>
      <c r="N12" s="136"/>
      <c r="O12" s="122">
        <f t="shared" si="0"/>
        <v>8.4899999999997533E-2</v>
      </c>
      <c r="P12" s="123"/>
      <c r="Q12" s="36"/>
      <c r="R12" s="43"/>
      <c r="S12" s="48"/>
      <c r="T12" s="52"/>
      <c r="U12" s="26"/>
    </row>
    <row r="13" spans="2:37" x14ac:dyDescent="0.25">
      <c r="B13" s="114" t="s">
        <v>32</v>
      </c>
      <c r="C13" s="172"/>
      <c r="D13" s="22"/>
      <c r="E13" s="22"/>
      <c r="F13" s="23"/>
      <c r="G13" s="24"/>
      <c r="H13" s="55">
        <f>97-SUM(H4,H7,H10)</f>
        <v>3.0300000000000011</v>
      </c>
      <c r="I13" s="59"/>
      <c r="J13" s="62"/>
      <c r="K13" s="68"/>
      <c r="L13" s="74"/>
      <c r="M13" s="22"/>
      <c r="N13" s="24"/>
      <c r="O13" s="120">
        <f>0.25-SUM(O4,O7,O10)</f>
        <v>1.4199999999988222E-2</v>
      </c>
      <c r="P13" s="121"/>
      <c r="Q13" s="35"/>
      <c r="R13" s="42"/>
      <c r="S13" s="47"/>
      <c r="T13" s="51"/>
      <c r="U13" s="9"/>
    </row>
    <row r="14" spans="2:37" x14ac:dyDescent="0.25">
      <c r="B14" s="116" t="s">
        <v>33</v>
      </c>
      <c r="C14" s="142"/>
      <c r="D14" s="20"/>
      <c r="E14" s="20"/>
      <c r="F14" s="25"/>
      <c r="G14" s="21"/>
      <c r="H14" s="56">
        <f>97-SUM(H5,H8,H11)</f>
        <v>6.6100000000000136</v>
      </c>
      <c r="I14" s="58">
        <f>_xlfn.STDEV.P(H13:H15)</f>
        <v>2.3931708394234366</v>
      </c>
      <c r="J14" s="63">
        <f t="shared" si="2"/>
        <v>2.7081277435814521</v>
      </c>
      <c r="K14" s="68">
        <f>AVERAGE(H13:H15)</f>
        <v>6.1600000000000064</v>
      </c>
      <c r="L14" s="75">
        <f>(K14*100)/97</f>
        <v>6.3505154639175325</v>
      </c>
      <c r="M14" s="116" t="s">
        <v>40</v>
      </c>
      <c r="N14" s="117"/>
      <c r="O14" s="122">
        <f>0.25-SUM(O5,O8,O11)</f>
        <v>-1.2399999999992417E-2</v>
      </c>
      <c r="P14" s="123"/>
      <c r="Q14" s="36">
        <f>_xlfn.STDEV.P(O13:P15)</f>
        <v>1.0963677404140231E-2</v>
      </c>
      <c r="R14" s="42">
        <f t="shared" si="3"/>
        <v>1.2406568917153617E-2</v>
      </c>
      <c r="S14" s="47">
        <f>AVERAGE(O13:P15)</f>
        <v>1.9666666666656361E-3</v>
      </c>
      <c r="T14" s="52">
        <f>(S14*100)/0.25</f>
        <v>0.7866666666662544</v>
      </c>
      <c r="U14" s="17" t="s">
        <v>29</v>
      </c>
    </row>
    <row r="15" spans="2:37" ht="15.75" thickBot="1" x14ac:dyDescent="0.3">
      <c r="B15" s="118" t="s">
        <v>34</v>
      </c>
      <c r="C15" s="171"/>
      <c r="D15" s="32"/>
      <c r="E15" s="32"/>
      <c r="F15" s="31"/>
      <c r="G15" s="33"/>
      <c r="H15" s="77">
        <f>97-SUM(H6,H9,H12)</f>
        <v>8.8400000000000034</v>
      </c>
      <c r="I15" s="60"/>
      <c r="J15" s="64"/>
      <c r="K15" s="71"/>
      <c r="L15" s="79"/>
      <c r="M15" s="32"/>
      <c r="N15" s="33"/>
      <c r="O15" s="124">
        <f>0.25-SUM(O6,O9,O12)</f>
        <v>4.1000000000011028E-3</v>
      </c>
      <c r="P15" s="125"/>
      <c r="Q15" s="39"/>
      <c r="R15" s="43"/>
      <c r="S15" s="48"/>
      <c r="T15" s="53"/>
      <c r="U15" s="18"/>
    </row>
    <row r="17" spans="2:21" ht="15.75" thickBot="1" x14ac:dyDescent="0.3"/>
    <row r="18" spans="2:21" ht="15.75" thickBot="1" x14ac:dyDescent="0.3">
      <c r="B18" s="126" t="s">
        <v>46</v>
      </c>
      <c r="C18" s="127"/>
      <c r="D18" s="1" t="s">
        <v>9</v>
      </c>
      <c r="E18" s="128" t="s">
        <v>10</v>
      </c>
      <c r="F18" s="129"/>
      <c r="G18" s="130"/>
      <c r="H18" s="54" t="s">
        <v>11</v>
      </c>
      <c r="I18" s="57" t="s">
        <v>36</v>
      </c>
      <c r="J18" s="61" t="s">
        <v>37</v>
      </c>
      <c r="K18" s="67" t="s">
        <v>38</v>
      </c>
      <c r="L18" s="72" t="s">
        <v>39</v>
      </c>
      <c r="M18" s="128" t="s">
        <v>12</v>
      </c>
      <c r="N18" s="130"/>
      <c r="O18" s="131" t="s">
        <v>13</v>
      </c>
      <c r="P18" s="132"/>
      <c r="Q18" s="34" t="s">
        <v>30</v>
      </c>
      <c r="R18" s="40" t="s">
        <v>35</v>
      </c>
      <c r="S18" s="45" t="s">
        <v>19</v>
      </c>
      <c r="T18" s="50" t="s">
        <v>20</v>
      </c>
      <c r="U18" s="1" t="s">
        <v>21</v>
      </c>
    </row>
    <row r="19" spans="2:21" x14ac:dyDescent="0.25">
      <c r="B19" s="114" t="s">
        <v>0</v>
      </c>
      <c r="C19" s="115"/>
      <c r="D19" s="2">
        <v>42.68</v>
      </c>
      <c r="E19" s="133">
        <v>84.84</v>
      </c>
      <c r="F19" s="134"/>
      <c r="G19" s="134"/>
      <c r="H19" s="55">
        <f>E19-D19</f>
        <v>42.160000000000004</v>
      </c>
      <c r="I19" s="58"/>
      <c r="J19" s="62"/>
      <c r="K19" s="68"/>
      <c r="L19" s="73"/>
      <c r="M19" s="135">
        <v>42.75</v>
      </c>
      <c r="N19" s="135"/>
      <c r="O19" s="120">
        <f>M19-D19</f>
        <v>7.0000000000000284E-2</v>
      </c>
      <c r="P19" s="121"/>
      <c r="Q19" s="35"/>
      <c r="R19" s="41"/>
      <c r="S19" s="46"/>
      <c r="T19" s="51"/>
      <c r="U19" s="9"/>
    </row>
    <row r="20" spans="2:21" x14ac:dyDescent="0.25">
      <c r="B20" s="116" t="s">
        <v>1</v>
      </c>
      <c r="C20" s="117"/>
      <c r="D20" s="3">
        <v>46.45</v>
      </c>
      <c r="E20" s="137">
        <v>90.06</v>
      </c>
      <c r="F20" s="135"/>
      <c r="G20" s="135"/>
      <c r="H20" s="56">
        <f t="shared" ref="H20:H27" si="5">E20-D20</f>
        <v>43.61</v>
      </c>
      <c r="I20" s="58">
        <f>_xlfn.STDEV.P(H19:H21)</f>
        <v>1.1112455474226501</v>
      </c>
      <c r="J20" s="63">
        <f>1.96*(I20/SQRT(3))</f>
        <v>1.2574927152428708</v>
      </c>
      <c r="K20" s="68">
        <f>AVERAGE(H19:H21)</f>
        <v>42.220000000000006</v>
      </c>
      <c r="L20" s="73">
        <f>(K20*100)/97</f>
        <v>43.525773195876297</v>
      </c>
      <c r="M20" s="135">
        <v>46.52</v>
      </c>
      <c r="N20" s="135"/>
      <c r="O20" s="122">
        <f>M20-D20</f>
        <v>7.0000000000000284E-2</v>
      </c>
      <c r="P20" s="123"/>
      <c r="Q20" s="36">
        <f>_xlfn.STDEV.P(O19:P21)</f>
        <v>4.7140452079127287E-3</v>
      </c>
      <c r="R20" s="42">
        <f>1.96*(Q20/SQRT(3))</f>
        <v>5.33444432873054E-3</v>
      </c>
      <c r="S20" s="47">
        <f>AVERAGE(O19:P21)</f>
        <v>6.666666666666525E-2</v>
      </c>
      <c r="T20" s="52">
        <f>(S20*100)/0.25</f>
        <v>26.666666666666099</v>
      </c>
      <c r="U20" s="17" t="s">
        <v>22</v>
      </c>
    </row>
    <row r="21" spans="2:21" ht="15.75" thickBot="1" x14ac:dyDescent="0.3">
      <c r="B21" s="118" t="s">
        <v>2</v>
      </c>
      <c r="C21" s="119"/>
      <c r="D21" s="4">
        <v>43.84</v>
      </c>
      <c r="E21" s="137">
        <v>84.73</v>
      </c>
      <c r="F21" s="135"/>
      <c r="G21" s="135"/>
      <c r="H21" s="56">
        <f t="shared" si="5"/>
        <v>40.89</v>
      </c>
      <c r="I21" s="58"/>
      <c r="J21" s="64"/>
      <c r="K21" s="68"/>
      <c r="L21" s="73"/>
      <c r="M21" s="135">
        <v>43.9</v>
      </c>
      <c r="N21" s="135"/>
      <c r="O21" s="122">
        <f>M21-D21</f>
        <v>5.9999999999995168E-2</v>
      </c>
      <c r="P21" s="123"/>
      <c r="Q21" s="37"/>
      <c r="R21" s="43"/>
      <c r="S21" s="48"/>
      <c r="T21" s="52"/>
      <c r="U21" s="13"/>
    </row>
    <row r="22" spans="2:21" x14ac:dyDescent="0.25">
      <c r="B22" s="114" t="s">
        <v>3</v>
      </c>
      <c r="C22" s="115"/>
      <c r="D22" s="2">
        <v>63.32</v>
      </c>
      <c r="E22" s="133">
        <v>0</v>
      </c>
      <c r="F22" s="134"/>
      <c r="G22" s="134"/>
      <c r="H22" s="55">
        <v>0</v>
      </c>
      <c r="I22" s="59"/>
      <c r="J22" s="62"/>
      <c r="K22" s="69"/>
      <c r="L22" s="74"/>
      <c r="M22" s="134">
        <v>0</v>
      </c>
      <c r="N22" s="134"/>
      <c r="O22" s="120">
        <v>0</v>
      </c>
      <c r="P22" s="121"/>
      <c r="Q22" s="38"/>
      <c r="R22" s="44"/>
      <c r="S22" s="49"/>
      <c r="T22" s="51"/>
      <c r="U22" s="9"/>
    </row>
    <row r="23" spans="2:21" x14ac:dyDescent="0.25">
      <c r="B23" s="116" t="s">
        <v>4</v>
      </c>
      <c r="C23" s="117"/>
      <c r="D23" s="3">
        <v>42.36</v>
      </c>
      <c r="E23" s="137">
        <v>0</v>
      </c>
      <c r="F23" s="135"/>
      <c r="G23" s="135"/>
      <c r="H23" s="56">
        <v>0</v>
      </c>
      <c r="I23" s="58">
        <f>_xlfn.STDEV.P(H22:H24)</f>
        <v>0</v>
      </c>
      <c r="J23" s="63">
        <f t="shared" ref="J23:J29" si="6">1.96*(I23/SQRT(3))</f>
        <v>0</v>
      </c>
      <c r="K23" s="68">
        <f t="shared" ref="K23" si="7">AVERAGE(H22:H24)</f>
        <v>0</v>
      </c>
      <c r="L23" s="75">
        <f>(K23*100)/97</f>
        <v>0</v>
      </c>
      <c r="M23" s="135">
        <v>0</v>
      </c>
      <c r="N23" s="135"/>
      <c r="O23" s="122">
        <v>0</v>
      </c>
      <c r="P23" s="123"/>
      <c r="Q23" s="38">
        <f>_xlfn.STDEV.P(O22:P24)</f>
        <v>0</v>
      </c>
      <c r="R23" s="44">
        <f t="shared" ref="R23:R29" si="8">1.96*(Q23/SQRT(3))</f>
        <v>0</v>
      </c>
      <c r="S23" s="47">
        <f t="shared" ref="S23" si="9">AVERAGE(O22:P24)</f>
        <v>0</v>
      </c>
      <c r="T23" s="52">
        <f t="shared" ref="T23:T29" si="10">(S23*100)/0.25</f>
        <v>0</v>
      </c>
      <c r="U23" s="17" t="s">
        <v>23</v>
      </c>
    </row>
    <row r="24" spans="2:21" ht="15.75" thickBot="1" x14ac:dyDescent="0.3">
      <c r="B24" s="118" t="s">
        <v>5</v>
      </c>
      <c r="C24" s="119"/>
      <c r="D24" s="4">
        <v>62.36</v>
      </c>
      <c r="E24" s="138">
        <v>0</v>
      </c>
      <c r="F24" s="139"/>
      <c r="G24" s="139"/>
      <c r="H24" s="56">
        <v>0</v>
      </c>
      <c r="I24" s="60"/>
      <c r="J24" s="64"/>
      <c r="K24" s="70"/>
      <c r="L24" s="76"/>
      <c r="M24" s="139">
        <v>0</v>
      </c>
      <c r="N24" s="139"/>
      <c r="O24" s="122">
        <v>0</v>
      </c>
      <c r="P24" s="123"/>
      <c r="Q24" s="38"/>
      <c r="R24" s="44"/>
      <c r="S24" s="48"/>
      <c r="T24" s="53"/>
      <c r="U24" s="13"/>
    </row>
    <row r="25" spans="2:21" x14ac:dyDescent="0.25">
      <c r="B25" s="114" t="s">
        <v>6</v>
      </c>
      <c r="C25" s="115"/>
      <c r="D25" s="2">
        <v>48.51</v>
      </c>
      <c r="E25" s="137">
        <v>95.79</v>
      </c>
      <c r="F25" s="135"/>
      <c r="G25" s="135"/>
      <c r="H25" s="55">
        <f t="shared" si="5"/>
        <v>47.280000000000008</v>
      </c>
      <c r="I25" s="59"/>
      <c r="J25" s="62"/>
      <c r="K25" s="69"/>
      <c r="L25" s="73"/>
      <c r="M25" s="135">
        <v>48.64</v>
      </c>
      <c r="N25" s="135"/>
      <c r="O25" s="120">
        <f>M25-D25</f>
        <v>0.13000000000000256</v>
      </c>
      <c r="P25" s="121"/>
      <c r="Q25" s="35"/>
      <c r="R25" s="41"/>
      <c r="S25" s="49"/>
      <c r="T25" s="52"/>
      <c r="U25" s="9"/>
    </row>
    <row r="26" spans="2:21" x14ac:dyDescent="0.25">
      <c r="B26" s="116" t="s">
        <v>7</v>
      </c>
      <c r="C26" s="117"/>
      <c r="D26" s="3">
        <v>42.57</v>
      </c>
      <c r="E26" s="137">
        <v>92</v>
      </c>
      <c r="F26" s="135"/>
      <c r="G26" s="135"/>
      <c r="H26" s="56">
        <f t="shared" si="5"/>
        <v>49.43</v>
      </c>
      <c r="I26" s="58">
        <f>_xlfn.STDEV.P(H25:H27)</f>
        <v>1.1256504292580738</v>
      </c>
      <c r="J26" s="63">
        <f t="shared" si="6"/>
        <v>1.2737933735573108</v>
      </c>
      <c r="K26" s="68">
        <f>AVERAGE(H25:H27)</f>
        <v>48.853333333333332</v>
      </c>
      <c r="L26" s="73">
        <f>(K26*100)/97</f>
        <v>50.364261168384878</v>
      </c>
      <c r="M26" s="135">
        <v>42.71</v>
      </c>
      <c r="N26" s="135"/>
      <c r="O26" s="122">
        <f>M26-D26</f>
        <v>0.14000000000000057</v>
      </c>
      <c r="P26" s="123"/>
      <c r="Q26" s="36">
        <f>_xlfn.STDEV.P(O25:P27)</f>
        <v>8.1649658092785363E-3</v>
      </c>
      <c r="R26" s="42">
        <f t="shared" si="8"/>
        <v>9.2395286075056659E-3</v>
      </c>
      <c r="S26" s="47">
        <f>AVERAGE(O25:P27)</f>
        <v>0.14000000000000293</v>
      </c>
      <c r="T26" s="52">
        <f t="shared" si="10"/>
        <v>56.000000000001172</v>
      </c>
      <c r="U26" s="17" t="s">
        <v>24</v>
      </c>
    </row>
    <row r="27" spans="2:21" ht="15.75" thickBot="1" x14ac:dyDescent="0.3">
      <c r="B27" s="118" t="s">
        <v>8</v>
      </c>
      <c r="C27" s="119"/>
      <c r="D27" s="4">
        <v>45.55</v>
      </c>
      <c r="E27" s="138">
        <v>95.4</v>
      </c>
      <c r="F27" s="139"/>
      <c r="G27" s="139"/>
      <c r="H27" s="56">
        <f t="shared" si="5"/>
        <v>49.850000000000009</v>
      </c>
      <c r="I27" s="60"/>
      <c r="J27" s="64"/>
      <c r="K27" s="70"/>
      <c r="L27" s="73"/>
      <c r="M27" s="139">
        <v>45.7</v>
      </c>
      <c r="N27" s="139"/>
      <c r="O27" s="124">
        <f>M27-D27</f>
        <v>0.15000000000000568</v>
      </c>
      <c r="P27" s="125"/>
      <c r="Q27" s="36"/>
      <c r="R27" s="43"/>
      <c r="S27" s="48"/>
      <c r="T27" s="52"/>
      <c r="U27" s="26"/>
    </row>
    <row r="28" spans="2:21" x14ac:dyDescent="0.25">
      <c r="B28" s="114" t="s">
        <v>32</v>
      </c>
      <c r="C28" s="115"/>
      <c r="D28" s="23"/>
      <c r="E28" s="22"/>
      <c r="F28" s="23"/>
      <c r="G28" s="23"/>
      <c r="H28" s="55">
        <f>97-SUM(H19,H22,H25)</f>
        <v>7.5599999999999881</v>
      </c>
      <c r="I28" s="58"/>
      <c r="J28" s="65"/>
      <c r="K28" s="68"/>
      <c r="L28" s="74"/>
      <c r="M28" s="23"/>
      <c r="N28" s="23"/>
      <c r="O28" s="120">
        <f>0.25-SUM(O19,O22,O25)</f>
        <v>4.9999999999997158E-2</v>
      </c>
      <c r="P28" s="121"/>
      <c r="Q28" s="35"/>
      <c r="R28" s="41"/>
      <c r="S28" s="49"/>
      <c r="T28" s="51"/>
      <c r="U28" s="9"/>
    </row>
    <row r="29" spans="2:21" x14ac:dyDescent="0.25">
      <c r="B29" s="116" t="s">
        <v>33</v>
      </c>
      <c r="C29" s="117"/>
      <c r="D29" s="25"/>
      <c r="E29" s="20"/>
      <c r="F29" s="25"/>
      <c r="G29" s="25"/>
      <c r="H29" s="56">
        <f>97-SUM(H20,H23,H26)</f>
        <v>3.960000000000008</v>
      </c>
      <c r="I29" s="58">
        <f>_xlfn.STDEV.P(H28:H30)</f>
        <v>1.4884742374510653</v>
      </c>
      <c r="J29" s="65">
        <f t="shared" si="6"/>
        <v>1.6843671632814232</v>
      </c>
      <c r="K29" s="68">
        <f>AVERAGE(H28:H30)</f>
        <v>5.9266666666666623</v>
      </c>
      <c r="L29" s="75">
        <f>(K29*100)/97</f>
        <v>6.1099656357388277</v>
      </c>
      <c r="M29" s="25"/>
      <c r="N29" s="25"/>
      <c r="O29" s="122">
        <f>0.25-SUM(O20,O23,O26)</f>
        <v>3.9999999999999147E-2</v>
      </c>
      <c r="P29" s="123"/>
      <c r="Q29" s="36">
        <f>_xlfn.STDEV.P(O28:P30)</f>
        <v>4.714045207909379E-3</v>
      </c>
      <c r="R29" s="42">
        <f t="shared" si="8"/>
        <v>5.3344443287267488E-3</v>
      </c>
      <c r="S29" s="47">
        <f>AVERAGE(O28:P30)</f>
        <v>4.3333333333331815E-2</v>
      </c>
      <c r="T29" s="52">
        <f t="shared" si="10"/>
        <v>17.333333333332725</v>
      </c>
      <c r="U29" s="17" t="s">
        <v>29</v>
      </c>
    </row>
    <row r="30" spans="2:21" ht="15.75" thickBot="1" x14ac:dyDescent="0.3">
      <c r="B30" s="118" t="s">
        <v>34</v>
      </c>
      <c r="C30" s="119"/>
      <c r="D30" s="31"/>
      <c r="E30" s="32"/>
      <c r="F30" s="31"/>
      <c r="G30" s="31"/>
      <c r="H30" s="77">
        <f>97-SUM(H21,H24,H27)</f>
        <v>6.2599999999999909</v>
      </c>
      <c r="I30" s="78"/>
      <c r="J30" s="66"/>
      <c r="K30" s="68"/>
      <c r="L30" s="76"/>
      <c r="M30" s="31"/>
      <c r="N30" s="31"/>
      <c r="O30" s="124">
        <f>0.25-SUM(O21,O24,O27)</f>
        <v>3.9999999999999147E-2</v>
      </c>
      <c r="P30" s="125"/>
      <c r="Q30" s="39"/>
      <c r="R30" s="43"/>
      <c r="S30" s="48"/>
      <c r="T30" s="53"/>
      <c r="U30" s="18"/>
    </row>
    <row r="31" spans="2:21" ht="15.75" thickBot="1" x14ac:dyDescent="0.3"/>
    <row r="32" spans="2:21" ht="15.75" thickBot="1" x14ac:dyDescent="0.3">
      <c r="B32" s="126" t="s">
        <v>45</v>
      </c>
      <c r="C32" s="127"/>
      <c r="D32" s="1" t="s">
        <v>9</v>
      </c>
      <c r="E32" s="128" t="s">
        <v>10</v>
      </c>
      <c r="F32" s="129"/>
      <c r="G32" s="130"/>
      <c r="H32" s="54" t="s">
        <v>11</v>
      </c>
      <c r="I32" s="57" t="s">
        <v>36</v>
      </c>
      <c r="J32" s="61" t="s">
        <v>37</v>
      </c>
      <c r="K32" s="67" t="s">
        <v>38</v>
      </c>
      <c r="L32" s="72" t="s">
        <v>39</v>
      </c>
      <c r="M32" s="128" t="s">
        <v>12</v>
      </c>
      <c r="N32" s="130"/>
      <c r="O32" s="131" t="s">
        <v>13</v>
      </c>
      <c r="P32" s="132"/>
      <c r="Q32" s="34" t="s">
        <v>30</v>
      </c>
      <c r="R32" s="40" t="s">
        <v>35</v>
      </c>
      <c r="S32" s="45" t="s">
        <v>19</v>
      </c>
      <c r="T32" s="50" t="s">
        <v>20</v>
      </c>
      <c r="U32" s="1" t="s">
        <v>21</v>
      </c>
    </row>
    <row r="33" spans="2:21" x14ac:dyDescent="0.25">
      <c r="B33" s="114" t="s">
        <v>0</v>
      </c>
      <c r="C33" s="115"/>
      <c r="D33" s="2">
        <v>47.89</v>
      </c>
      <c r="E33" s="133">
        <v>86.62</v>
      </c>
      <c r="F33" s="134"/>
      <c r="G33" s="134"/>
      <c r="H33" s="55">
        <f>E33-D33</f>
        <v>38.730000000000004</v>
      </c>
      <c r="I33" s="58"/>
      <c r="J33" s="62"/>
      <c r="K33" s="68"/>
      <c r="L33" s="73"/>
      <c r="M33" s="135">
        <v>47.99</v>
      </c>
      <c r="N33" s="135"/>
      <c r="O33" s="120">
        <f>M33-D33</f>
        <v>0.10000000000000142</v>
      </c>
      <c r="P33" s="121"/>
      <c r="Q33" s="35"/>
      <c r="R33" s="41"/>
      <c r="S33" s="46"/>
      <c r="T33" s="51"/>
      <c r="U33" s="9"/>
    </row>
    <row r="34" spans="2:21" x14ac:dyDescent="0.25">
      <c r="B34" s="116" t="s">
        <v>1</v>
      </c>
      <c r="C34" s="117"/>
      <c r="D34" s="3">
        <v>45.4</v>
      </c>
      <c r="E34" s="137">
        <v>85.13</v>
      </c>
      <c r="F34" s="135"/>
      <c r="G34" s="135"/>
      <c r="H34" s="56">
        <f t="shared" ref="H34:H41" si="11">E34-D34</f>
        <v>39.729999999999997</v>
      </c>
      <c r="I34" s="58">
        <f>_xlfn.STDEV.P(H33:H35)</f>
        <v>2.6246692913372716</v>
      </c>
      <c r="J34" s="63">
        <f>1.96*(I34/SQRT(3))</f>
        <v>2.9700929028991436</v>
      </c>
      <c r="K34" s="68">
        <f>AVERAGE(H33:H35)</f>
        <v>41.06333333333334</v>
      </c>
      <c r="L34" s="73">
        <f>(K34*100)/97</f>
        <v>42.333333333333343</v>
      </c>
      <c r="M34" s="135">
        <v>45.49</v>
      </c>
      <c r="N34" s="135"/>
      <c r="O34" s="122">
        <f>M34-D34</f>
        <v>9.0000000000003411E-2</v>
      </c>
      <c r="P34" s="123"/>
      <c r="Q34" s="36">
        <f>_xlfn.STDEV.P(O33:P35)</f>
        <v>4.714045207909379E-3</v>
      </c>
      <c r="R34" s="42">
        <f>1.96*(Q34/SQRT(3))</f>
        <v>5.3344443287267488E-3</v>
      </c>
      <c r="S34" s="47">
        <f>AVERAGE(O33:P35)</f>
        <v>9.3333333333336085E-2</v>
      </c>
      <c r="T34" s="52">
        <f>(S34*100)/0.25</f>
        <v>37.333333333334437</v>
      </c>
      <c r="U34" s="17" t="s">
        <v>22</v>
      </c>
    </row>
    <row r="35" spans="2:21" ht="15.75" thickBot="1" x14ac:dyDescent="0.3">
      <c r="B35" s="118" t="s">
        <v>2</v>
      </c>
      <c r="C35" s="119"/>
      <c r="D35" s="4">
        <v>46.41</v>
      </c>
      <c r="E35" s="137">
        <v>91.14</v>
      </c>
      <c r="F35" s="135"/>
      <c r="G35" s="135"/>
      <c r="H35" s="56">
        <f t="shared" si="11"/>
        <v>44.730000000000004</v>
      </c>
      <c r="I35" s="58"/>
      <c r="J35" s="64"/>
      <c r="K35" s="68"/>
      <c r="L35" s="73"/>
      <c r="M35" s="135">
        <v>46.5</v>
      </c>
      <c r="N35" s="135"/>
      <c r="O35" s="122">
        <f>M35-D35</f>
        <v>9.0000000000003411E-2</v>
      </c>
      <c r="P35" s="123"/>
      <c r="Q35" s="37"/>
      <c r="R35" s="43"/>
      <c r="S35" s="48"/>
      <c r="T35" s="52"/>
      <c r="U35" s="13"/>
    </row>
    <row r="36" spans="2:21" x14ac:dyDescent="0.25">
      <c r="B36" s="114" t="s">
        <v>3</v>
      </c>
      <c r="C36" s="115"/>
      <c r="D36" s="2">
        <v>42.68</v>
      </c>
      <c r="E36" s="133">
        <v>0</v>
      </c>
      <c r="F36" s="134"/>
      <c r="G36" s="134"/>
      <c r="H36" s="55">
        <v>0</v>
      </c>
      <c r="I36" s="59"/>
      <c r="J36" s="62"/>
      <c r="K36" s="69"/>
      <c r="L36" s="74"/>
      <c r="M36" s="134">
        <v>0</v>
      </c>
      <c r="N36" s="134"/>
      <c r="O36" s="120">
        <v>0</v>
      </c>
      <c r="P36" s="121"/>
      <c r="Q36" s="38"/>
      <c r="R36" s="44"/>
      <c r="S36" s="49"/>
      <c r="T36" s="51"/>
      <c r="U36" s="9"/>
    </row>
    <row r="37" spans="2:21" x14ac:dyDescent="0.25">
      <c r="B37" s="116" t="s">
        <v>4</v>
      </c>
      <c r="C37" s="117"/>
      <c r="D37" s="3">
        <v>46.45</v>
      </c>
      <c r="E37" s="137">
        <v>0</v>
      </c>
      <c r="F37" s="135"/>
      <c r="G37" s="135"/>
      <c r="H37" s="56">
        <v>0</v>
      </c>
      <c r="I37" s="58">
        <f>_xlfn.STDEV.P(H36:H38)</f>
        <v>0</v>
      </c>
      <c r="J37" s="63">
        <f t="shared" ref="J37:J43" si="12">1.96*(I37/SQRT(3))</f>
        <v>0</v>
      </c>
      <c r="K37" s="68">
        <f t="shared" ref="K37" si="13">AVERAGE(H36:H38)</f>
        <v>0</v>
      </c>
      <c r="L37" s="75">
        <f>(K37*100)/97</f>
        <v>0</v>
      </c>
      <c r="M37" s="135">
        <v>0</v>
      </c>
      <c r="N37" s="135"/>
      <c r="O37" s="122">
        <v>0</v>
      </c>
      <c r="P37" s="123"/>
      <c r="Q37" s="38">
        <f>_xlfn.STDEV.P(O36:P38)</f>
        <v>0</v>
      </c>
      <c r="R37" s="44">
        <f t="shared" ref="R37:R43" si="14">1.96*(Q37/SQRT(3))</f>
        <v>0</v>
      </c>
      <c r="S37" s="47">
        <f t="shared" ref="S37" si="15">AVERAGE(O36:P38)</f>
        <v>0</v>
      </c>
      <c r="T37" s="52">
        <f t="shared" ref="T37" si="16">(S37*100)/0.25</f>
        <v>0</v>
      </c>
      <c r="U37" s="17" t="s">
        <v>23</v>
      </c>
    </row>
    <row r="38" spans="2:21" ht="15.75" thickBot="1" x14ac:dyDescent="0.3">
      <c r="B38" s="118" t="s">
        <v>5</v>
      </c>
      <c r="C38" s="119"/>
      <c r="D38" s="4">
        <v>43.83</v>
      </c>
      <c r="E38" s="138">
        <v>0</v>
      </c>
      <c r="F38" s="139"/>
      <c r="G38" s="139"/>
      <c r="H38" s="56">
        <v>0</v>
      </c>
      <c r="I38" s="60"/>
      <c r="J38" s="64"/>
      <c r="K38" s="70"/>
      <c r="L38" s="76"/>
      <c r="M38" s="139">
        <v>0</v>
      </c>
      <c r="N38" s="139"/>
      <c r="O38" s="122">
        <v>0</v>
      </c>
      <c r="P38" s="123"/>
      <c r="Q38" s="38"/>
      <c r="R38" s="44"/>
      <c r="S38" s="48"/>
      <c r="T38" s="53"/>
      <c r="U38" s="13"/>
    </row>
    <row r="39" spans="2:21" x14ac:dyDescent="0.25">
      <c r="B39" s="114" t="s">
        <v>6</v>
      </c>
      <c r="C39" s="115"/>
      <c r="D39" s="2">
        <v>44.08</v>
      </c>
      <c r="E39" s="137">
        <v>95.62</v>
      </c>
      <c r="F39" s="135"/>
      <c r="G39" s="135"/>
      <c r="H39" s="55">
        <f t="shared" si="11"/>
        <v>51.540000000000006</v>
      </c>
      <c r="I39" s="59"/>
      <c r="J39" s="62"/>
      <c r="K39" s="69"/>
      <c r="L39" s="73"/>
      <c r="M39" s="135">
        <v>44.18</v>
      </c>
      <c r="N39" s="135"/>
      <c r="O39" s="120">
        <f>M39-D39</f>
        <v>0.10000000000000142</v>
      </c>
      <c r="P39" s="121"/>
      <c r="Q39" s="35"/>
      <c r="R39" s="41"/>
      <c r="S39" s="49"/>
      <c r="T39" s="52"/>
      <c r="U39" s="9"/>
    </row>
    <row r="40" spans="2:21" x14ac:dyDescent="0.25">
      <c r="B40" s="116" t="s">
        <v>7</v>
      </c>
      <c r="C40" s="117"/>
      <c r="D40" s="3">
        <v>63.57</v>
      </c>
      <c r="E40" s="137">
        <v>118.23</v>
      </c>
      <c r="F40" s="135"/>
      <c r="G40" s="135"/>
      <c r="H40" s="56">
        <f t="shared" si="11"/>
        <v>54.660000000000004</v>
      </c>
      <c r="I40" s="58">
        <f>_xlfn.STDEV.P(H39:H41)</f>
        <v>1.7193861953874392</v>
      </c>
      <c r="J40" s="63">
        <f t="shared" si="12"/>
        <v>1.9456686421858145</v>
      </c>
      <c r="K40" s="68">
        <f>AVERAGE(H39:H41)</f>
        <v>52.283333333333339</v>
      </c>
      <c r="L40" s="73">
        <f>(K40*100)/97</f>
        <v>53.900343642611688</v>
      </c>
      <c r="M40" s="135">
        <v>63.7</v>
      </c>
      <c r="N40" s="135"/>
      <c r="O40" s="122">
        <f>M40-D40</f>
        <v>0.13000000000000256</v>
      </c>
      <c r="P40" s="123"/>
      <c r="Q40" s="36">
        <f>_xlfn.STDEV.P(O39:P41)</f>
        <v>1.699673171197592E-2</v>
      </c>
      <c r="R40" s="42">
        <f t="shared" si="14"/>
        <v>1.9233612553336166E-2</v>
      </c>
      <c r="S40" s="47">
        <f>AVERAGE(O39:P41)</f>
        <v>0.12333333333333485</v>
      </c>
      <c r="T40" s="52">
        <f>(S40*100)/0.25</f>
        <v>49.33333333333394</v>
      </c>
      <c r="U40" s="17" t="s">
        <v>24</v>
      </c>
    </row>
    <row r="41" spans="2:21" ht="15.75" thickBot="1" x14ac:dyDescent="0.3">
      <c r="B41" s="118" t="s">
        <v>8</v>
      </c>
      <c r="C41" s="119"/>
      <c r="D41" s="4">
        <v>47.96</v>
      </c>
      <c r="E41" s="138">
        <v>98.61</v>
      </c>
      <c r="F41" s="139"/>
      <c r="G41" s="139"/>
      <c r="H41" s="77">
        <f t="shared" si="11"/>
        <v>50.65</v>
      </c>
      <c r="I41" s="60"/>
      <c r="J41" s="64"/>
      <c r="K41" s="70"/>
      <c r="L41" s="73"/>
      <c r="M41" s="139">
        <v>48.1</v>
      </c>
      <c r="N41" s="139"/>
      <c r="O41" s="124">
        <f>M41-D41</f>
        <v>0.14000000000000057</v>
      </c>
      <c r="P41" s="125"/>
      <c r="Q41" s="36"/>
      <c r="R41" s="43"/>
      <c r="S41" s="48"/>
      <c r="T41" s="52"/>
      <c r="U41" s="26"/>
    </row>
    <row r="42" spans="2:21" x14ac:dyDescent="0.25">
      <c r="B42" s="114" t="s">
        <v>32</v>
      </c>
      <c r="C42" s="115"/>
      <c r="D42" s="23"/>
      <c r="E42" s="22"/>
      <c r="F42" s="23"/>
      <c r="G42" s="24"/>
      <c r="H42" s="55">
        <f>97-SUM(H33,H36,H39)</f>
        <v>6.7299999999999898</v>
      </c>
      <c r="I42" s="59"/>
      <c r="J42" s="80"/>
      <c r="K42" s="69"/>
      <c r="L42" s="74"/>
      <c r="M42" s="23"/>
      <c r="N42" s="23"/>
      <c r="O42" s="120">
        <f>0.25-SUM(O33,O36,O39)</f>
        <v>4.9999999999997158E-2</v>
      </c>
      <c r="P42" s="121"/>
      <c r="Q42" s="35"/>
      <c r="R42" s="41"/>
      <c r="S42" s="49"/>
      <c r="T42" s="51"/>
      <c r="U42" s="9"/>
    </row>
    <row r="43" spans="2:21" x14ac:dyDescent="0.25">
      <c r="B43" s="116" t="s">
        <v>33</v>
      </c>
      <c r="C43" s="117"/>
      <c r="D43" s="25"/>
      <c r="E43" s="20"/>
      <c r="F43" s="25"/>
      <c r="G43" s="21"/>
      <c r="H43" s="56">
        <f>97-SUM(H34,H37,H40)</f>
        <v>2.6099999999999994</v>
      </c>
      <c r="I43" s="58">
        <f>_xlfn.STDEV.P(H42:H44)</f>
        <v>2.2127559487862332</v>
      </c>
      <c r="J43" s="65">
        <f t="shared" si="12"/>
        <v>2.5039690756580479</v>
      </c>
      <c r="K43" s="68">
        <f>AVERAGE(H42:H44)</f>
        <v>3.6533333333333311</v>
      </c>
      <c r="L43" s="75">
        <f>(K43*100)/97</f>
        <v>3.7663230240549801</v>
      </c>
      <c r="M43" s="25"/>
      <c r="N43" s="25"/>
      <c r="O43" s="122">
        <f>0.25-SUM(O34,O37,O40)</f>
        <v>2.9999999999994031E-2</v>
      </c>
      <c r="P43" s="123"/>
      <c r="Q43" s="36">
        <f>_xlfn.STDEV.P(O42:P44)</f>
        <v>1.247219128924716E-2</v>
      </c>
      <c r="R43" s="42">
        <f t="shared" si="14"/>
        <v>1.4113613076533452E-2</v>
      </c>
      <c r="S43" s="47">
        <f>AVERAGE(O42:P44)</f>
        <v>3.3333333333329072E-2</v>
      </c>
      <c r="T43" s="52">
        <f>(S43*100)/0.25</f>
        <v>13.333333333331629</v>
      </c>
      <c r="U43" s="17" t="s">
        <v>29</v>
      </c>
    </row>
    <row r="44" spans="2:21" ht="15.75" thickBot="1" x14ac:dyDescent="0.3">
      <c r="B44" s="118" t="s">
        <v>34</v>
      </c>
      <c r="C44" s="119"/>
      <c r="D44" s="31"/>
      <c r="E44" s="32"/>
      <c r="F44" s="31"/>
      <c r="G44" s="33"/>
      <c r="H44" s="77">
        <f>97-SUM(H35,H38,H41)</f>
        <v>1.6200000000000045</v>
      </c>
      <c r="I44" s="78"/>
      <c r="J44" s="66"/>
      <c r="K44" s="70"/>
      <c r="L44" s="76"/>
      <c r="M44" s="31"/>
      <c r="N44" s="31"/>
      <c r="O44" s="124">
        <f>0.25-SUM(O35,O38,O41)</f>
        <v>1.9999999999996021E-2</v>
      </c>
      <c r="P44" s="125"/>
      <c r="Q44" s="39"/>
      <c r="R44" s="43"/>
      <c r="S44" s="48"/>
      <c r="T44" s="53"/>
      <c r="U44" s="18"/>
    </row>
    <row r="45" spans="2:21" ht="15.75" thickBot="1" x14ac:dyDescent="0.3"/>
    <row r="46" spans="2:21" ht="15.75" thickBot="1" x14ac:dyDescent="0.3">
      <c r="B46" s="126" t="s">
        <v>44</v>
      </c>
      <c r="C46" s="127"/>
      <c r="D46" s="1" t="s">
        <v>9</v>
      </c>
      <c r="E46" s="128" t="s">
        <v>10</v>
      </c>
      <c r="F46" s="129"/>
      <c r="G46" s="130"/>
      <c r="H46" s="54" t="s">
        <v>11</v>
      </c>
      <c r="I46" s="57" t="s">
        <v>36</v>
      </c>
      <c r="J46" s="61" t="s">
        <v>37</v>
      </c>
      <c r="K46" s="67" t="s">
        <v>38</v>
      </c>
      <c r="L46" s="72" t="s">
        <v>39</v>
      </c>
      <c r="M46" s="128" t="s">
        <v>12</v>
      </c>
      <c r="N46" s="130"/>
      <c r="O46" s="131" t="s">
        <v>13</v>
      </c>
      <c r="P46" s="132"/>
      <c r="Q46" s="34" t="s">
        <v>30</v>
      </c>
      <c r="R46" s="40" t="s">
        <v>35</v>
      </c>
      <c r="S46" s="45" t="s">
        <v>19</v>
      </c>
      <c r="T46" s="50" t="s">
        <v>20</v>
      </c>
      <c r="U46" s="1" t="s">
        <v>21</v>
      </c>
    </row>
    <row r="47" spans="2:21" x14ac:dyDescent="0.25">
      <c r="B47" s="114" t="s">
        <v>0</v>
      </c>
      <c r="C47" s="115"/>
      <c r="D47" s="2">
        <v>62.11</v>
      </c>
      <c r="E47" s="133">
        <v>101.48</v>
      </c>
      <c r="F47" s="134"/>
      <c r="G47" s="134"/>
      <c r="H47" s="55">
        <f>E47-D47</f>
        <v>39.370000000000005</v>
      </c>
      <c r="I47" s="58"/>
      <c r="J47" s="62"/>
      <c r="K47" s="68"/>
      <c r="L47" s="73"/>
      <c r="M47" s="135">
        <v>62.21</v>
      </c>
      <c r="N47" s="135"/>
      <c r="O47" s="120">
        <f t="shared" ref="O47:O52" si="17">M47-D47</f>
        <v>0.10000000000000142</v>
      </c>
      <c r="P47" s="121"/>
      <c r="Q47" s="35"/>
      <c r="R47" s="41"/>
      <c r="S47" s="46"/>
      <c r="T47" s="51"/>
      <c r="U47" s="9"/>
    </row>
    <row r="48" spans="2:21" x14ac:dyDescent="0.25">
      <c r="B48" s="116" t="s">
        <v>1</v>
      </c>
      <c r="C48" s="117"/>
      <c r="D48" s="3">
        <v>39.9</v>
      </c>
      <c r="E48" s="137">
        <v>82.08</v>
      </c>
      <c r="F48" s="135"/>
      <c r="G48" s="135"/>
      <c r="H48" s="56">
        <f t="shared" ref="H48:H55" si="18">E48-D48</f>
        <v>42.18</v>
      </c>
      <c r="I48" s="58">
        <f>_xlfn.STDEV.P(H47:H49)</f>
        <v>1.4339301083231186</v>
      </c>
      <c r="J48" s="63">
        <f>1.96*(I48/SQRT(3))</f>
        <v>1.6226446707173452</v>
      </c>
      <c r="K48" s="68">
        <f>AVERAGE(H47:H49)</f>
        <v>40.166666666666671</v>
      </c>
      <c r="L48" s="73">
        <f>(K48*100)/97</f>
        <v>41.408934707903782</v>
      </c>
      <c r="M48" s="135">
        <v>40.049999999999997</v>
      </c>
      <c r="N48" s="135"/>
      <c r="O48" s="122">
        <f t="shared" si="17"/>
        <v>0.14999999999999858</v>
      </c>
      <c r="P48" s="123"/>
      <c r="Q48" s="36">
        <f>_xlfn.STDEV.P(O47:P49)</f>
        <v>2.1602468994691822E-2</v>
      </c>
      <c r="R48" s="42">
        <f>1.96*(Q48/SQRT(3))</f>
        <v>2.4445494926921899E-2</v>
      </c>
      <c r="S48" s="47">
        <f>AVERAGE(O47:P49)</f>
        <v>0.11999999999999982</v>
      </c>
      <c r="T48" s="52">
        <f>(S48*100)/0.25</f>
        <v>47.999999999999929</v>
      </c>
      <c r="U48" s="17" t="s">
        <v>22</v>
      </c>
    </row>
    <row r="49" spans="2:21" ht="15.75" thickBot="1" x14ac:dyDescent="0.3">
      <c r="B49" s="118" t="s">
        <v>2</v>
      </c>
      <c r="C49" s="119"/>
      <c r="D49" s="4">
        <v>48.75</v>
      </c>
      <c r="E49" s="137">
        <v>87.7</v>
      </c>
      <c r="F49" s="135"/>
      <c r="G49" s="135"/>
      <c r="H49" s="56">
        <f t="shared" si="18"/>
        <v>38.950000000000003</v>
      </c>
      <c r="I49" s="58"/>
      <c r="J49" s="64"/>
      <c r="K49" s="68"/>
      <c r="L49" s="73"/>
      <c r="M49" s="135">
        <v>48.86</v>
      </c>
      <c r="N49" s="135"/>
      <c r="O49" s="122">
        <f t="shared" si="17"/>
        <v>0.10999999999999943</v>
      </c>
      <c r="P49" s="123"/>
      <c r="Q49" s="37"/>
      <c r="R49" s="43"/>
      <c r="S49" s="48"/>
      <c r="T49" s="52"/>
      <c r="U49" s="13"/>
    </row>
    <row r="50" spans="2:21" x14ac:dyDescent="0.25">
      <c r="B50" s="114" t="s">
        <v>3</v>
      </c>
      <c r="C50" s="115"/>
      <c r="D50" s="2">
        <v>0</v>
      </c>
      <c r="E50" s="133">
        <v>0</v>
      </c>
      <c r="F50" s="134"/>
      <c r="G50" s="134"/>
      <c r="H50" s="55">
        <f t="shared" si="18"/>
        <v>0</v>
      </c>
      <c r="I50" s="59"/>
      <c r="J50" s="62"/>
      <c r="K50" s="69"/>
      <c r="L50" s="74"/>
      <c r="M50" s="134">
        <v>0</v>
      </c>
      <c r="N50" s="134"/>
      <c r="O50" s="120">
        <f t="shared" si="17"/>
        <v>0</v>
      </c>
      <c r="P50" s="121"/>
      <c r="Q50" s="38"/>
      <c r="R50" s="44"/>
      <c r="S50" s="49"/>
      <c r="T50" s="51"/>
      <c r="U50" s="9"/>
    </row>
    <row r="51" spans="2:21" x14ac:dyDescent="0.25">
      <c r="B51" s="116" t="s">
        <v>4</v>
      </c>
      <c r="C51" s="117"/>
      <c r="D51" s="3">
        <v>0</v>
      </c>
      <c r="E51" s="137">
        <v>0</v>
      </c>
      <c r="F51" s="135"/>
      <c r="G51" s="135"/>
      <c r="H51" s="56">
        <f t="shared" si="18"/>
        <v>0</v>
      </c>
      <c r="I51" s="58">
        <f>_xlfn.STDEV.P(H50:H52)</f>
        <v>0</v>
      </c>
      <c r="J51" s="63">
        <f t="shared" ref="J51:J57" si="19">1.96*(I51/SQRT(3))</f>
        <v>0</v>
      </c>
      <c r="K51" s="68">
        <f t="shared" ref="K51" si="20">AVERAGE(H50:H52)</f>
        <v>0</v>
      </c>
      <c r="L51" s="75">
        <f>(K51*100)/97</f>
        <v>0</v>
      </c>
      <c r="M51" s="135">
        <v>0</v>
      </c>
      <c r="N51" s="135"/>
      <c r="O51" s="122">
        <f t="shared" si="17"/>
        <v>0</v>
      </c>
      <c r="P51" s="123"/>
      <c r="Q51" s="38">
        <f>_xlfn.STDEV.P(O50:P52)</f>
        <v>0</v>
      </c>
      <c r="R51" s="44">
        <f t="shared" ref="R51:R57" si="21">1.96*(Q51/SQRT(3))</f>
        <v>0</v>
      </c>
      <c r="S51" s="47">
        <f t="shared" ref="S51" si="22">AVERAGE(O50:P52)</f>
        <v>0</v>
      </c>
      <c r="T51" s="52">
        <f t="shared" ref="T51" si="23">(S51*100)/0.25</f>
        <v>0</v>
      </c>
      <c r="U51" s="17" t="s">
        <v>23</v>
      </c>
    </row>
    <row r="52" spans="2:21" ht="15.75" thickBot="1" x14ac:dyDescent="0.3">
      <c r="B52" s="118" t="s">
        <v>5</v>
      </c>
      <c r="C52" s="119"/>
      <c r="D52" s="4">
        <v>0</v>
      </c>
      <c r="E52" s="138">
        <v>0</v>
      </c>
      <c r="F52" s="139"/>
      <c r="G52" s="139"/>
      <c r="H52" s="56">
        <f t="shared" si="18"/>
        <v>0</v>
      </c>
      <c r="I52" s="60"/>
      <c r="J52" s="64"/>
      <c r="K52" s="70"/>
      <c r="L52" s="76"/>
      <c r="M52" s="139">
        <v>0</v>
      </c>
      <c r="N52" s="139"/>
      <c r="O52" s="122">
        <f t="shared" si="17"/>
        <v>0</v>
      </c>
      <c r="P52" s="123"/>
      <c r="Q52" s="38"/>
      <c r="R52" s="44"/>
      <c r="S52" s="48"/>
      <c r="T52" s="53"/>
      <c r="U52" s="13"/>
    </row>
    <row r="53" spans="2:21" x14ac:dyDescent="0.25">
      <c r="B53" s="114" t="s">
        <v>6</v>
      </c>
      <c r="C53" s="115"/>
      <c r="D53" s="2">
        <v>49.89</v>
      </c>
      <c r="E53" s="137">
        <v>101.26</v>
      </c>
      <c r="F53" s="135"/>
      <c r="G53" s="135"/>
      <c r="H53" s="55">
        <f t="shared" si="18"/>
        <v>51.370000000000005</v>
      </c>
      <c r="I53" s="59"/>
      <c r="J53" s="62"/>
      <c r="K53" s="69"/>
      <c r="L53" s="73"/>
      <c r="M53" s="135">
        <v>50</v>
      </c>
      <c r="N53" s="135"/>
      <c r="O53" s="120">
        <f>M53-D53</f>
        <v>0.10999999999999943</v>
      </c>
      <c r="P53" s="121"/>
      <c r="Q53" s="35"/>
      <c r="R53" s="41"/>
      <c r="S53" s="49"/>
      <c r="T53" s="52"/>
      <c r="U53" s="9"/>
    </row>
    <row r="54" spans="2:21" x14ac:dyDescent="0.25">
      <c r="B54" s="116" t="s">
        <v>7</v>
      </c>
      <c r="C54" s="117"/>
      <c r="D54" s="3">
        <v>46</v>
      </c>
      <c r="E54" s="137">
        <v>95.65</v>
      </c>
      <c r="F54" s="135"/>
      <c r="G54" s="135"/>
      <c r="H54" s="56">
        <f t="shared" si="18"/>
        <v>49.650000000000006</v>
      </c>
      <c r="I54" s="58">
        <f>_xlfn.STDEV.P(H53:H55)</f>
        <v>1.0099944994349661</v>
      </c>
      <c r="J54" s="63">
        <f t="shared" si="19"/>
        <v>1.1429163684124852</v>
      </c>
      <c r="K54" s="68">
        <f>AVERAGE(H53:H55)</f>
        <v>51.023333333333341</v>
      </c>
      <c r="L54" s="73">
        <f>(K54*100)/97</f>
        <v>52.601374570446744</v>
      </c>
      <c r="M54" s="135">
        <v>46.07</v>
      </c>
      <c r="N54" s="135"/>
      <c r="O54" s="122">
        <f>M54-D54</f>
        <v>7.0000000000000284E-2</v>
      </c>
      <c r="P54" s="123"/>
      <c r="Q54" s="36">
        <f>_xlfn.STDEV.P(O53:P55)</f>
        <v>2.1602468994694052E-2</v>
      </c>
      <c r="R54" s="42">
        <f t="shared" si="21"/>
        <v>2.4445494926924424E-2</v>
      </c>
      <c r="S54" s="47">
        <f>AVERAGE(O53:P55)</f>
        <v>7.9999999999998295E-2</v>
      </c>
      <c r="T54" s="52">
        <f>(S54*100)/0.25</f>
        <v>31.999999999999318</v>
      </c>
      <c r="U54" s="17" t="s">
        <v>24</v>
      </c>
    </row>
    <row r="55" spans="2:21" ht="15.75" thickBot="1" x14ac:dyDescent="0.3">
      <c r="B55" s="118" t="s">
        <v>8</v>
      </c>
      <c r="C55" s="119"/>
      <c r="D55" s="4">
        <v>39.380000000000003</v>
      </c>
      <c r="E55" s="138">
        <v>91.43</v>
      </c>
      <c r="F55" s="139"/>
      <c r="G55" s="139"/>
      <c r="H55" s="77">
        <f t="shared" si="18"/>
        <v>52.050000000000004</v>
      </c>
      <c r="I55" s="60"/>
      <c r="J55" s="64"/>
      <c r="K55" s="70"/>
      <c r="L55" s="73"/>
      <c r="M55" s="139">
        <v>39.44</v>
      </c>
      <c r="N55" s="139"/>
      <c r="O55" s="124">
        <f>M55-D55</f>
        <v>5.9999999999995168E-2</v>
      </c>
      <c r="P55" s="125"/>
      <c r="Q55" s="36"/>
      <c r="R55" s="43"/>
      <c r="S55" s="48"/>
      <c r="T55" s="52"/>
      <c r="U55" s="26"/>
    </row>
    <row r="56" spans="2:21" x14ac:dyDescent="0.25">
      <c r="B56" s="114" t="s">
        <v>32</v>
      </c>
      <c r="C56" s="115"/>
      <c r="D56" s="22"/>
      <c r="E56" s="22"/>
      <c r="F56" s="23"/>
      <c r="G56" s="24"/>
      <c r="H56" s="55">
        <f>97-SUM(H47,H50,H53)</f>
        <v>6.2599999999999909</v>
      </c>
      <c r="I56" s="59"/>
      <c r="J56" s="80"/>
      <c r="K56" s="69"/>
      <c r="L56" s="74"/>
      <c r="M56" s="23"/>
      <c r="N56" s="23"/>
      <c r="O56" s="120">
        <f>0.25-SUM(O47,O50,O53)</f>
        <v>3.9999999999999147E-2</v>
      </c>
      <c r="P56" s="121"/>
      <c r="Q56" s="35"/>
      <c r="R56" s="41"/>
      <c r="S56" s="49"/>
      <c r="T56" s="51"/>
      <c r="U56" s="9"/>
    </row>
    <row r="57" spans="2:21" x14ac:dyDescent="0.25">
      <c r="B57" s="116" t="s">
        <v>33</v>
      </c>
      <c r="C57" s="117"/>
      <c r="D57" s="20"/>
      <c r="E57" s="20"/>
      <c r="F57" s="25"/>
      <c r="G57" s="21"/>
      <c r="H57" s="56">
        <f>97-SUM(H48,H51,H54)</f>
        <v>5.1699999999999875</v>
      </c>
      <c r="I57" s="58">
        <f>_xlfn.STDEV.P(H56:H58)</f>
        <v>0.46482971792546707</v>
      </c>
      <c r="J57" s="65">
        <f t="shared" si="19"/>
        <v>0.52600434303234822</v>
      </c>
      <c r="K57" s="68">
        <f>AVERAGE(H56:H58)</f>
        <v>5.8099999999999925</v>
      </c>
      <c r="L57" s="75">
        <f>(K57*100)/97</f>
        <v>5.9896907216494766</v>
      </c>
      <c r="M57" s="25"/>
      <c r="N57" s="25"/>
      <c r="O57" s="122">
        <f>0.25-SUM(O48,O51,O54)</f>
        <v>3.0000000000001137E-2</v>
      </c>
      <c r="P57" s="123"/>
      <c r="Q57" s="36">
        <f>_xlfn.STDEV.P(O56:P58)</f>
        <v>2.1602468994695138E-2</v>
      </c>
      <c r="R57" s="42">
        <f t="shared" si="21"/>
        <v>2.4445494926925652E-2</v>
      </c>
      <c r="S57" s="47">
        <f>AVERAGE(O56:P58)</f>
        <v>5.0000000000001897E-2</v>
      </c>
      <c r="T57" s="52">
        <f>(S57*100)/0.25</f>
        <v>20.00000000000076</v>
      </c>
      <c r="U57" s="17" t="s">
        <v>29</v>
      </c>
    </row>
    <row r="58" spans="2:21" ht="15.75" thickBot="1" x14ac:dyDescent="0.3">
      <c r="B58" s="118" t="s">
        <v>34</v>
      </c>
      <c r="C58" s="119"/>
      <c r="D58" s="32"/>
      <c r="E58" s="32"/>
      <c r="F58" s="31"/>
      <c r="G58" s="33"/>
      <c r="H58" s="77">
        <f>97-SUM(H49,H52,H55)</f>
        <v>6</v>
      </c>
      <c r="I58" s="78"/>
      <c r="J58" s="66"/>
      <c r="K58" s="70"/>
      <c r="L58" s="76"/>
      <c r="M58" s="31"/>
      <c r="N58" s="31"/>
      <c r="O58" s="124">
        <f>0.25-SUM(O49,O52,O55)</f>
        <v>8.00000000000054E-2</v>
      </c>
      <c r="P58" s="125"/>
      <c r="Q58" s="39"/>
      <c r="R58" s="43"/>
      <c r="S58" s="48"/>
      <c r="T58" s="53"/>
      <c r="U58" s="18"/>
    </row>
    <row r="59" spans="2:21" ht="15.75" thickBot="1" x14ac:dyDescent="0.3"/>
    <row r="60" spans="2:21" ht="15.75" thickBot="1" x14ac:dyDescent="0.3">
      <c r="B60" s="126" t="s">
        <v>41</v>
      </c>
      <c r="C60" s="127"/>
      <c r="D60" s="1" t="s">
        <v>9</v>
      </c>
      <c r="E60" s="128" t="s">
        <v>10</v>
      </c>
      <c r="F60" s="129"/>
      <c r="G60" s="130"/>
      <c r="H60" s="54" t="s">
        <v>11</v>
      </c>
      <c r="I60" s="57" t="s">
        <v>36</v>
      </c>
      <c r="J60" s="61" t="s">
        <v>37</v>
      </c>
      <c r="K60" s="67" t="s">
        <v>38</v>
      </c>
      <c r="L60" s="72" t="s">
        <v>39</v>
      </c>
      <c r="M60" s="128" t="s">
        <v>12</v>
      </c>
      <c r="N60" s="130"/>
      <c r="O60" s="131" t="s">
        <v>13</v>
      </c>
      <c r="P60" s="132"/>
      <c r="Q60" s="34" t="s">
        <v>30</v>
      </c>
      <c r="R60" s="40" t="s">
        <v>35</v>
      </c>
      <c r="S60" s="45" t="s">
        <v>19</v>
      </c>
      <c r="T60" s="50" t="s">
        <v>20</v>
      </c>
      <c r="U60" s="1" t="s">
        <v>21</v>
      </c>
    </row>
    <row r="61" spans="2:21" x14ac:dyDescent="0.25">
      <c r="B61" s="114" t="s">
        <v>0</v>
      </c>
      <c r="C61" s="115"/>
      <c r="D61" s="2">
        <v>42.69</v>
      </c>
      <c r="E61" s="133">
        <v>45.95</v>
      </c>
      <c r="F61" s="134"/>
      <c r="G61" s="134"/>
      <c r="H61" s="55">
        <f>E61-D61</f>
        <v>3.2600000000000051</v>
      </c>
      <c r="I61" s="58"/>
      <c r="J61" s="62"/>
      <c r="K61" s="68"/>
      <c r="L61" s="73"/>
      <c r="M61" s="135">
        <v>42.77</v>
      </c>
      <c r="N61" s="135"/>
      <c r="O61" s="120">
        <f t="shared" ref="O61:O66" si="24">M61-D61</f>
        <v>8.00000000000054E-2</v>
      </c>
      <c r="P61" s="121"/>
      <c r="Q61" s="35"/>
      <c r="R61" s="41"/>
      <c r="S61" s="46"/>
      <c r="T61" s="51"/>
      <c r="U61" s="9"/>
    </row>
    <row r="62" spans="2:21" x14ac:dyDescent="0.25">
      <c r="B62" s="116" t="s">
        <v>1</v>
      </c>
      <c r="C62" s="117"/>
      <c r="D62" s="3">
        <v>47.48</v>
      </c>
      <c r="E62" s="137">
        <v>60.45</v>
      </c>
      <c r="F62" s="135"/>
      <c r="G62" s="135"/>
      <c r="H62" s="56">
        <f t="shared" ref="H62:H69" si="25">E62-D62</f>
        <v>12.970000000000006</v>
      </c>
      <c r="I62" s="58">
        <f>_xlfn.STDEV.P(H61:H63)</f>
        <v>5.8773595734441422</v>
      </c>
      <c r="J62" s="63">
        <f>1.96*(I62/SQRT(3))</f>
        <v>6.650858458430311</v>
      </c>
      <c r="K62" s="68">
        <f>AVERAGE(H61:H63)</f>
        <v>11.183333333333337</v>
      </c>
      <c r="L62" s="73">
        <f>(K62*100)/97</f>
        <v>11.529209621993131</v>
      </c>
      <c r="M62" s="135">
        <v>47.57</v>
      </c>
      <c r="N62" s="135"/>
      <c r="O62" s="122">
        <f t="shared" si="24"/>
        <v>9.0000000000003411E-2</v>
      </c>
      <c r="P62" s="123"/>
      <c r="Q62" s="36">
        <f>_xlfn.STDEV.P(O61:P63)</f>
        <v>8.1649658092756358E-3</v>
      </c>
      <c r="R62" s="42">
        <f>1.96*(Q62/SQRT(3))</f>
        <v>9.2395286075023821E-3</v>
      </c>
      <c r="S62" s="47">
        <f>AVERAGE(O61:P63)</f>
        <v>9.0000000000003411E-2</v>
      </c>
      <c r="T62" s="52">
        <f>(S62*100)/0.25</f>
        <v>36.000000000001364</v>
      </c>
      <c r="U62" s="17" t="s">
        <v>22</v>
      </c>
    </row>
    <row r="63" spans="2:21" ht="15.75" thickBot="1" x14ac:dyDescent="0.3">
      <c r="B63" s="118" t="s">
        <v>2</v>
      </c>
      <c r="C63" s="119"/>
      <c r="D63" s="4">
        <v>45.69</v>
      </c>
      <c r="E63" s="137">
        <v>63.01</v>
      </c>
      <c r="F63" s="135"/>
      <c r="G63" s="135"/>
      <c r="H63" s="56">
        <f t="shared" si="25"/>
        <v>17.32</v>
      </c>
      <c r="I63" s="58"/>
      <c r="J63" s="64"/>
      <c r="K63" s="68"/>
      <c r="L63" s="73"/>
      <c r="M63" s="135">
        <v>45.79</v>
      </c>
      <c r="N63" s="135"/>
      <c r="O63" s="122">
        <f t="shared" si="24"/>
        <v>0.10000000000000142</v>
      </c>
      <c r="P63" s="123"/>
      <c r="Q63" s="37"/>
      <c r="R63" s="43"/>
      <c r="S63" s="48"/>
      <c r="T63" s="52"/>
      <c r="U63" s="13"/>
    </row>
    <row r="64" spans="2:21" x14ac:dyDescent="0.25">
      <c r="B64" s="114" t="s">
        <v>3</v>
      </c>
      <c r="C64" s="115"/>
      <c r="D64" s="2">
        <v>47.16</v>
      </c>
      <c r="E64" s="133">
        <v>91.96</v>
      </c>
      <c r="F64" s="134"/>
      <c r="G64" s="134"/>
      <c r="H64" s="55">
        <f t="shared" si="25"/>
        <v>44.8</v>
      </c>
      <c r="I64" s="59"/>
      <c r="J64" s="62"/>
      <c r="K64" s="69"/>
      <c r="L64" s="74"/>
      <c r="M64" s="134">
        <v>47.31</v>
      </c>
      <c r="N64" s="134"/>
      <c r="O64" s="120">
        <f t="shared" si="24"/>
        <v>0.15000000000000568</v>
      </c>
      <c r="P64" s="121"/>
      <c r="Q64" s="38"/>
      <c r="R64" s="44"/>
      <c r="S64" s="49"/>
      <c r="T64" s="51"/>
      <c r="U64" s="9"/>
    </row>
    <row r="65" spans="2:21" x14ac:dyDescent="0.25">
      <c r="B65" s="116" t="s">
        <v>4</v>
      </c>
      <c r="C65" s="117"/>
      <c r="D65" s="3">
        <v>48.75</v>
      </c>
      <c r="E65" s="137">
        <v>97.46</v>
      </c>
      <c r="F65" s="135"/>
      <c r="G65" s="135"/>
      <c r="H65" s="56">
        <f t="shared" si="25"/>
        <v>48.709999999999994</v>
      </c>
      <c r="I65" s="58">
        <f>_xlfn.STDEV.P(H64:H66)</f>
        <v>1.817819206265207</v>
      </c>
      <c r="J65" s="63">
        <f t="shared" ref="J65:J71" si="26">1.96*(I65/SQRT(3))</f>
        <v>2.0570560798275666</v>
      </c>
      <c r="K65" s="68">
        <f t="shared" ref="K65" si="27">AVERAGE(H64:H66)</f>
        <v>47.37</v>
      </c>
      <c r="L65" s="75">
        <f>(K65*100)/97</f>
        <v>48.835051546391753</v>
      </c>
      <c r="M65" s="135">
        <v>48.83</v>
      </c>
      <c r="N65" s="135"/>
      <c r="O65" s="122">
        <f t="shared" si="24"/>
        <v>7.9999999999998295E-2</v>
      </c>
      <c r="P65" s="123"/>
      <c r="Q65" s="38">
        <f>_xlfn.STDEV.P(O64:P66)</f>
        <v>3.2998316455373995E-2</v>
      </c>
      <c r="R65" s="44">
        <f t="shared" ref="R65:R71" si="28">1.96*(Q65/SQRT(3))</f>
        <v>3.7341110301096686E-2</v>
      </c>
      <c r="S65" s="47">
        <f t="shared" ref="S65" si="29">AVERAGE(O64:P66)</f>
        <v>0.10333333333333646</v>
      </c>
      <c r="T65" s="52">
        <f t="shared" ref="T65" si="30">(S65*100)/0.25</f>
        <v>41.333333333334579</v>
      </c>
      <c r="U65" s="17" t="s">
        <v>23</v>
      </c>
    </row>
    <row r="66" spans="2:21" ht="15.75" thickBot="1" x14ac:dyDescent="0.3">
      <c r="B66" s="118" t="s">
        <v>5</v>
      </c>
      <c r="C66" s="119"/>
      <c r="D66" s="4">
        <v>41.73</v>
      </c>
      <c r="E66" s="138">
        <v>90.33</v>
      </c>
      <c r="F66" s="139"/>
      <c r="G66" s="139"/>
      <c r="H66" s="56">
        <f t="shared" si="25"/>
        <v>48.6</v>
      </c>
      <c r="I66" s="60"/>
      <c r="J66" s="64"/>
      <c r="K66" s="70"/>
      <c r="L66" s="76"/>
      <c r="M66" s="139">
        <v>41.81</v>
      </c>
      <c r="N66" s="139"/>
      <c r="O66" s="122">
        <f t="shared" si="24"/>
        <v>8.00000000000054E-2</v>
      </c>
      <c r="P66" s="123"/>
      <c r="Q66" s="38"/>
      <c r="R66" s="44"/>
      <c r="S66" s="48"/>
      <c r="T66" s="53"/>
      <c r="U66" s="13"/>
    </row>
    <row r="67" spans="2:21" x14ac:dyDescent="0.25">
      <c r="B67" s="114" t="s">
        <v>6</v>
      </c>
      <c r="C67" s="115"/>
      <c r="D67" s="2">
        <v>116.43</v>
      </c>
      <c r="E67" s="137">
        <v>156.5</v>
      </c>
      <c r="F67" s="135"/>
      <c r="G67" s="135"/>
      <c r="H67" s="55">
        <f t="shared" si="25"/>
        <v>40.069999999999993</v>
      </c>
      <c r="I67" s="59"/>
      <c r="J67" s="62"/>
      <c r="K67" s="69"/>
      <c r="L67" s="73"/>
      <c r="M67" s="135">
        <v>116.44</v>
      </c>
      <c r="N67" s="135"/>
      <c r="O67" s="120">
        <f>M67-D67</f>
        <v>9.9999999999909051E-3</v>
      </c>
      <c r="P67" s="121"/>
      <c r="Q67" s="35"/>
      <c r="R67" s="41"/>
      <c r="S67" s="49"/>
      <c r="T67" s="52"/>
      <c r="U67" s="9"/>
    </row>
    <row r="68" spans="2:21" x14ac:dyDescent="0.25">
      <c r="B68" s="116" t="s">
        <v>7</v>
      </c>
      <c r="C68" s="117"/>
      <c r="D68" s="3">
        <v>116.23</v>
      </c>
      <c r="E68" s="137">
        <v>145.94999999999999</v>
      </c>
      <c r="F68" s="135"/>
      <c r="G68" s="135"/>
      <c r="H68" s="56">
        <f t="shared" si="25"/>
        <v>29.719999999999985</v>
      </c>
      <c r="I68" s="58">
        <f>_xlfn.STDEV.P(H67:H69)</f>
        <v>5.4094382538506052</v>
      </c>
      <c r="J68" s="63">
        <f t="shared" si="26"/>
        <v>6.1213556387696002</v>
      </c>
      <c r="K68" s="68">
        <f>AVERAGE(H67:H69)</f>
        <v>32.506666666666661</v>
      </c>
      <c r="L68" s="73">
        <f>(K68*100)/97</f>
        <v>33.512027491408929</v>
      </c>
      <c r="M68" s="135">
        <v>116.26</v>
      </c>
      <c r="N68" s="135"/>
      <c r="O68" s="122">
        <f>M68-D68</f>
        <v>3.0000000000001137E-2</v>
      </c>
      <c r="P68" s="123"/>
      <c r="Q68" s="36">
        <f>_xlfn.STDEV.P(O67:P69)</f>
        <v>9.4280904158254557E-3</v>
      </c>
      <c r="R68" s="42">
        <f t="shared" si="28"/>
        <v>1.0668888657461078E-2</v>
      </c>
      <c r="S68" s="47">
        <f>AVERAGE(O67:P69)</f>
        <v>2.3333333333331058E-2</v>
      </c>
      <c r="T68" s="52">
        <f>(S68*100)/0.25</f>
        <v>9.3333333333324227</v>
      </c>
      <c r="U68" s="17" t="s">
        <v>24</v>
      </c>
    </row>
    <row r="69" spans="2:21" ht="15.75" thickBot="1" x14ac:dyDescent="0.3">
      <c r="B69" s="118" t="s">
        <v>8</v>
      </c>
      <c r="C69" s="119"/>
      <c r="D69" s="4">
        <v>113.14</v>
      </c>
      <c r="E69" s="138">
        <v>140.87</v>
      </c>
      <c r="F69" s="139"/>
      <c r="G69" s="139"/>
      <c r="H69" s="77">
        <f t="shared" si="25"/>
        <v>27.730000000000004</v>
      </c>
      <c r="I69" s="60"/>
      <c r="J69" s="64"/>
      <c r="K69" s="70"/>
      <c r="L69" s="73"/>
      <c r="M69" s="139">
        <v>113.17</v>
      </c>
      <c r="N69" s="139"/>
      <c r="O69" s="124">
        <f>M69-D69</f>
        <v>3.0000000000001137E-2</v>
      </c>
      <c r="P69" s="125"/>
      <c r="Q69" s="36"/>
      <c r="R69" s="43"/>
      <c r="S69" s="48"/>
      <c r="T69" s="52"/>
      <c r="U69" s="26"/>
    </row>
    <row r="70" spans="2:21" x14ac:dyDescent="0.25">
      <c r="B70" s="114" t="s">
        <v>32</v>
      </c>
      <c r="C70" s="115"/>
      <c r="D70" s="23"/>
      <c r="E70" s="22"/>
      <c r="F70" s="23"/>
      <c r="G70" s="24"/>
      <c r="H70" s="55">
        <f>97-SUM(H61,H64,H67)</f>
        <v>8.8700000000000045</v>
      </c>
      <c r="I70" s="59"/>
      <c r="J70" s="80"/>
      <c r="K70" s="69"/>
      <c r="L70" s="74"/>
      <c r="M70" s="23"/>
      <c r="N70" s="23"/>
      <c r="O70" s="120">
        <f>0.25-SUM(O61,O64,O67)</f>
        <v>9.9999999999980105E-3</v>
      </c>
      <c r="P70" s="121"/>
      <c r="Q70" s="35"/>
      <c r="R70" s="41"/>
      <c r="S70" s="49"/>
      <c r="T70" s="51"/>
      <c r="U70" s="9"/>
    </row>
    <row r="71" spans="2:21" x14ac:dyDescent="0.25">
      <c r="B71" s="116" t="s">
        <v>33</v>
      </c>
      <c r="C71" s="117"/>
      <c r="D71" s="25"/>
      <c r="E71" s="20"/>
      <c r="F71" s="25"/>
      <c r="G71" s="21"/>
      <c r="H71" s="56">
        <f>97-SUM(H62,H65,H68)</f>
        <v>5.6000000000000227</v>
      </c>
      <c r="I71" s="58">
        <f>_xlfn.STDEV.P(H70:H72)</f>
        <v>2.2663186007267409</v>
      </c>
      <c r="J71" s="65">
        <f t="shared" si="26"/>
        <v>2.5645809222301179</v>
      </c>
      <c r="K71" s="68">
        <f>AVERAGE(H70:H72)</f>
        <v>5.9400000000000075</v>
      </c>
      <c r="L71" s="75">
        <f>(K71*100)/97</f>
        <v>6.123711340206194</v>
      </c>
      <c r="M71" s="25"/>
      <c r="N71" s="25"/>
      <c r="O71" s="122">
        <f>0.25-SUM(O62,O65,O68)</f>
        <v>4.9999999999997158E-2</v>
      </c>
      <c r="P71" s="123"/>
      <c r="Q71" s="36">
        <f>_xlfn.STDEV.P(O70:P72)</f>
        <v>1.6996731711974893E-2</v>
      </c>
      <c r="R71" s="42">
        <f t="shared" si="28"/>
        <v>1.9233612553335007E-2</v>
      </c>
      <c r="S71" s="47">
        <f>AVERAGE(O70:P72)</f>
        <v>3.3333333333329072E-2</v>
      </c>
      <c r="T71" s="52">
        <f>(S71*100)/0.25</f>
        <v>13.333333333331629</v>
      </c>
      <c r="U71" s="17" t="s">
        <v>29</v>
      </c>
    </row>
    <row r="72" spans="2:21" ht="15.75" thickBot="1" x14ac:dyDescent="0.3">
      <c r="B72" s="118" t="s">
        <v>34</v>
      </c>
      <c r="C72" s="119"/>
      <c r="D72" s="31"/>
      <c r="E72" s="32"/>
      <c r="F72" s="31"/>
      <c r="G72" s="33"/>
      <c r="H72" s="77">
        <f>97-SUM(H63,H66,H69)</f>
        <v>3.3499999999999943</v>
      </c>
      <c r="I72" s="78"/>
      <c r="J72" s="66"/>
      <c r="K72" s="70"/>
      <c r="L72" s="76"/>
      <c r="M72" s="31"/>
      <c r="N72" s="31"/>
      <c r="O72" s="124">
        <f>0.25-SUM(O63,O66,O69)</f>
        <v>3.9999999999992042E-2</v>
      </c>
      <c r="P72" s="125"/>
      <c r="Q72" s="39"/>
      <c r="R72" s="43"/>
      <c r="S72" s="48"/>
      <c r="T72" s="53"/>
      <c r="U72" s="18"/>
    </row>
    <row r="73" spans="2:21" ht="15.75" thickBot="1" x14ac:dyDescent="0.3"/>
    <row r="74" spans="2:21" ht="15.75" thickBot="1" x14ac:dyDescent="0.3">
      <c r="B74" s="126" t="s">
        <v>42</v>
      </c>
      <c r="C74" s="127"/>
      <c r="D74" s="1" t="s">
        <v>9</v>
      </c>
      <c r="E74" s="128" t="s">
        <v>10</v>
      </c>
      <c r="F74" s="129"/>
      <c r="G74" s="130"/>
      <c r="H74" s="54" t="s">
        <v>11</v>
      </c>
      <c r="I74" s="57" t="s">
        <v>36</v>
      </c>
      <c r="J74" s="61" t="s">
        <v>37</v>
      </c>
      <c r="K74" s="67" t="s">
        <v>38</v>
      </c>
      <c r="L74" s="72" t="s">
        <v>39</v>
      </c>
      <c r="M74" s="128" t="s">
        <v>12</v>
      </c>
      <c r="N74" s="130"/>
      <c r="O74" s="131" t="s">
        <v>13</v>
      </c>
      <c r="P74" s="132"/>
      <c r="Q74" s="34" t="s">
        <v>30</v>
      </c>
      <c r="R74" s="40" t="s">
        <v>35</v>
      </c>
      <c r="S74" s="45" t="s">
        <v>19</v>
      </c>
      <c r="T74" s="50" t="s">
        <v>20</v>
      </c>
      <c r="U74" s="1" t="s">
        <v>21</v>
      </c>
    </row>
    <row r="75" spans="2:21" x14ac:dyDescent="0.25">
      <c r="B75" s="114" t="s">
        <v>0</v>
      </c>
      <c r="C75" s="115"/>
      <c r="D75" s="2">
        <v>45.55</v>
      </c>
      <c r="E75" s="133">
        <v>56.49</v>
      </c>
      <c r="F75" s="134"/>
      <c r="G75" s="134"/>
      <c r="H75" s="55">
        <f>E75-D75</f>
        <v>10.940000000000005</v>
      </c>
      <c r="I75" s="58"/>
      <c r="J75" s="62"/>
      <c r="K75" s="68"/>
      <c r="L75" s="73"/>
      <c r="M75" s="135">
        <v>45.65</v>
      </c>
      <c r="N75" s="135"/>
      <c r="O75" s="120">
        <f t="shared" ref="O75:O80" si="31">M75-D75</f>
        <v>0.10000000000000142</v>
      </c>
      <c r="P75" s="121"/>
      <c r="Q75" s="35"/>
      <c r="R75" s="41"/>
      <c r="S75" s="46"/>
      <c r="T75" s="51"/>
      <c r="U75" s="9"/>
    </row>
    <row r="76" spans="2:21" x14ac:dyDescent="0.25">
      <c r="B76" s="116" t="s">
        <v>1</v>
      </c>
      <c r="C76" s="117"/>
      <c r="D76" s="3">
        <v>65.709999999999994</v>
      </c>
      <c r="E76" s="137">
        <v>77.430000000000007</v>
      </c>
      <c r="F76" s="135"/>
      <c r="G76" s="135"/>
      <c r="H76" s="56">
        <f t="shared" ref="H76:H83" si="32">E76-D76</f>
        <v>11.720000000000013</v>
      </c>
      <c r="I76" s="58">
        <f>_xlfn.STDEV.P(H75:H77)</f>
        <v>2.574779386450206</v>
      </c>
      <c r="J76" s="63">
        <f>1.96*(I76/SQRT(3))</f>
        <v>2.9136371608670149</v>
      </c>
      <c r="K76" s="68">
        <f>AVERAGE(H75:H77)</f>
        <v>9.5233333333333405</v>
      </c>
      <c r="L76" s="73">
        <f>(K76*100)/97</f>
        <v>9.8178694158075679</v>
      </c>
      <c r="M76" s="135">
        <v>65.790000000000006</v>
      </c>
      <c r="N76" s="135"/>
      <c r="O76" s="122">
        <f t="shared" si="31"/>
        <v>8.0000000000012506E-2</v>
      </c>
      <c r="P76" s="123"/>
      <c r="Q76" s="36">
        <f>_xlfn.STDEV.P(O75:P77)</f>
        <v>1.2472191289245907E-2</v>
      </c>
      <c r="R76" s="42">
        <f>1.96*(Q76/SQRT(3))</f>
        <v>1.4113613076532036E-2</v>
      </c>
      <c r="S76" s="47">
        <f>AVERAGE(O75:P77)</f>
        <v>8.3333333333338075E-2</v>
      </c>
      <c r="T76" s="52">
        <f>(S76*100)/0.25</f>
        <v>33.333333333335233</v>
      </c>
      <c r="U76" s="17" t="s">
        <v>22</v>
      </c>
    </row>
    <row r="77" spans="2:21" ht="15.75" thickBot="1" x14ac:dyDescent="0.3">
      <c r="B77" s="118" t="s">
        <v>2</v>
      </c>
      <c r="C77" s="119"/>
      <c r="D77" s="4">
        <v>63.32</v>
      </c>
      <c r="E77" s="137">
        <v>69.23</v>
      </c>
      <c r="F77" s="135"/>
      <c r="G77" s="135"/>
      <c r="H77" s="56">
        <f t="shared" si="32"/>
        <v>5.9100000000000037</v>
      </c>
      <c r="I77" s="58"/>
      <c r="J77" s="64"/>
      <c r="K77" s="68"/>
      <c r="L77" s="73"/>
      <c r="M77" s="135">
        <v>63.39</v>
      </c>
      <c r="N77" s="135"/>
      <c r="O77" s="122">
        <f t="shared" si="31"/>
        <v>7.0000000000000284E-2</v>
      </c>
      <c r="P77" s="123"/>
      <c r="Q77" s="37"/>
      <c r="R77" s="43"/>
      <c r="S77" s="48"/>
      <c r="T77" s="52"/>
      <c r="U77" s="13"/>
    </row>
    <row r="78" spans="2:21" x14ac:dyDescent="0.25">
      <c r="B78" s="114" t="s">
        <v>3</v>
      </c>
      <c r="C78" s="115"/>
      <c r="D78" s="2">
        <v>64.44</v>
      </c>
      <c r="E78" s="133">
        <v>117.69</v>
      </c>
      <c r="F78" s="134"/>
      <c r="G78" s="134"/>
      <c r="H78" s="55">
        <f t="shared" si="32"/>
        <v>53.25</v>
      </c>
      <c r="I78" s="59"/>
      <c r="J78" s="62"/>
      <c r="K78" s="69"/>
      <c r="L78" s="74"/>
      <c r="M78" s="134">
        <v>64.52</v>
      </c>
      <c r="N78" s="134"/>
      <c r="O78" s="120">
        <f t="shared" si="31"/>
        <v>7.9999999999998295E-2</v>
      </c>
      <c r="P78" s="121"/>
      <c r="Q78" s="38"/>
      <c r="R78" s="44"/>
      <c r="S78" s="49"/>
      <c r="T78" s="51"/>
      <c r="U78" s="9"/>
    </row>
    <row r="79" spans="2:21" x14ac:dyDescent="0.25">
      <c r="B79" s="116" t="s">
        <v>4</v>
      </c>
      <c r="C79" s="117"/>
      <c r="D79" s="3">
        <v>64.31</v>
      </c>
      <c r="E79" s="137">
        <v>114.53</v>
      </c>
      <c r="F79" s="135"/>
      <c r="G79" s="135"/>
      <c r="H79" s="56">
        <f t="shared" si="32"/>
        <v>50.22</v>
      </c>
      <c r="I79" s="58">
        <f>_xlfn.STDEV.P(H78:H80)</f>
        <v>1.9672710935596962</v>
      </c>
      <c r="J79" s="63">
        <f t="shared" ref="J79:J85" si="33">1.96*(I79/SQRT(3))</f>
        <v>2.2261768110538935</v>
      </c>
      <c r="K79" s="68">
        <f t="shared" ref="K79" si="34">AVERAGE(H78:H80)</f>
        <v>50.653333333333329</v>
      </c>
      <c r="L79" s="75">
        <f>(K79*100)/97</f>
        <v>52.219931271477662</v>
      </c>
      <c r="M79" s="135">
        <v>64.42</v>
      </c>
      <c r="N79" s="135"/>
      <c r="O79" s="122">
        <f t="shared" si="31"/>
        <v>0.10999999999999943</v>
      </c>
      <c r="P79" s="123"/>
      <c r="Q79" s="38">
        <f>_xlfn.STDEV.P(O78:P80)</f>
        <v>1.6996731711975785E-2</v>
      </c>
      <c r="R79" s="44">
        <f t="shared" ref="R79:R85" si="35">1.96*(Q79/SQRT(3))</f>
        <v>1.9233612553336013E-2</v>
      </c>
      <c r="S79" s="47">
        <f t="shared" ref="S79" si="36">AVERAGE(O78:P80)</f>
        <v>0.10333333333333172</v>
      </c>
      <c r="T79" s="52">
        <f t="shared" ref="T79" si="37">(S79*100)/0.25</f>
        <v>41.333333333332689</v>
      </c>
      <c r="U79" s="17" t="s">
        <v>23</v>
      </c>
    </row>
    <row r="80" spans="2:21" ht="15.75" thickBot="1" x14ac:dyDescent="0.3">
      <c r="B80" s="118" t="s">
        <v>5</v>
      </c>
      <c r="C80" s="119"/>
      <c r="D80" s="4">
        <v>47.81</v>
      </c>
      <c r="E80" s="138">
        <v>96.3</v>
      </c>
      <c r="F80" s="139"/>
      <c r="G80" s="139"/>
      <c r="H80" s="56">
        <f t="shared" si="32"/>
        <v>48.489999999999995</v>
      </c>
      <c r="I80" s="60"/>
      <c r="J80" s="64"/>
      <c r="K80" s="70"/>
      <c r="L80" s="76"/>
      <c r="M80" s="139">
        <v>47.93</v>
      </c>
      <c r="N80" s="139"/>
      <c r="O80" s="122">
        <f t="shared" si="31"/>
        <v>0.11999999999999744</v>
      </c>
      <c r="P80" s="123"/>
      <c r="Q80" s="38"/>
      <c r="R80" s="44"/>
      <c r="S80" s="48"/>
      <c r="T80" s="53"/>
      <c r="U80" s="13"/>
    </row>
    <row r="81" spans="2:21" x14ac:dyDescent="0.25">
      <c r="B81" s="114" t="s">
        <v>6</v>
      </c>
      <c r="C81" s="115"/>
      <c r="D81" s="2">
        <v>104.95</v>
      </c>
      <c r="E81" s="137">
        <v>136.41999999999999</v>
      </c>
      <c r="F81" s="135"/>
      <c r="G81" s="135"/>
      <c r="H81" s="55">
        <f t="shared" si="32"/>
        <v>31.469999999999985</v>
      </c>
      <c r="I81" s="59"/>
      <c r="J81" s="62"/>
      <c r="K81" s="69"/>
      <c r="L81" s="73"/>
      <c r="M81" s="135">
        <v>104.97</v>
      </c>
      <c r="N81" s="135"/>
      <c r="O81" s="120">
        <f>M81-D81</f>
        <v>1.9999999999996021E-2</v>
      </c>
      <c r="P81" s="121"/>
      <c r="Q81" s="35"/>
      <c r="R81" s="41"/>
      <c r="S81" s="49"/>
      <c r="T81" s="52"/>
      <c r="U81" s="9"/>
    </row>
    <row r="82" spans="2:21" x14ac:dyDescent="0.25">
      <c r="B82" s="116" t="s">
        <v>7</v>
      </c>
      <c r="C82" s="117"/>
      <c r="D82" s="3">
        <v>115.73</v>
      </c>
      <c r="E82" s="137">
        <v>145.99</v>
      </c>
      <c r="F82" s="135"/>
      <c r="G82" s="135"/>
      <c r="H82" s="56">
        <f t="shared" si="32"/>
        <v>30.260000000000005</v>
      </c>
      <c r="I82" s="58">
        <f>_xlfn.STDEV.P(H81:H83)</f>
        <v>2.7668152570539783</v>
      </c>
      <c r="J82" s="63">
        <f t="shared" si="33"/>
        <v>3.1309462055778332</v>
      </c>
      <c r="K82" s="68">
        <f>AVERAGE(H81:H83)</f>
        <v>32.79</v>
      </c>
      <c r="L82" s="73">
        <f>(K82*100)/97</f>
        <v>33.804123711340203</v>
      </c>
      <c r="M82" s="135">
        <v>115.75</v>
      </c>
      <c r="N82" s="135"/>
      <c r="O82" s="122">
        <f>M82-D82</f>
        <v>1.9999999999996021E-2</v>
      </c>
      <c r="P82" s="123"/>
      <c r="Q82" s="36">
        <f>_xlfn.STDEV.P(O81:P83)</f>
        <v>6.6990612568745633E-15</v>
      </c>
      <c r="R82" s="42">
        <f t="shared" si="35"/>
        <v>7.5807014471496712E-15</v>
      </c>
      <c r="S82" s="47">
        <f>AVERAGE(O81:P83)</f>
        <v>2.0000000000000757E-2</v>
      </c>
      <c r="T82" s="52">
        <f>(S82*100)/0.25</f>
        <v>8.000000000000302</v>
      </c>
      <c r="U82" s="17" t="s">
        <v>24</v>
      </c>
    </row>
    <row r="83" spans="2:21" ht="15.75" thickBot="1" x14ac:dyDescent="0.3">
      <c r="B83" s="118" t="s">
        <v>8</v>
      </c>
      <c r="C83" s="119"/>
      <c r="D83" s="4">
        <v>113.24</v>
      </c>
      <c r="E83" s="138">
        <v>149.88</v>
      </c>
      <c r="F83" s="139"/>
      <c r="G83" s="139"/>
      <c r="H83" s="77">
        <f t="shared" si="32"/>
        <v>36.64</v>
      </c>
      <c r="I83" s="60"/>
      <c r="J83" s="64"/>
      <c r="K83" s="70"/>
      <c r="L83" s="73"/>
      <c r="M83" s="139">
        <v>113.26</v>
      </c>
      <c r="N83" s="139"/>
      <c r="O83" s="124">
        <f>M83-D83</f>
        <v>2.0000000000010232E-2</v>
      </c>
      <c r="P83" s="125"/>
      <c r="Q83" s="36"/>
      <c r="R83" s="43"/>
      <c r="S83" s="48"/>
      <c r="T83" s="52"/>
      <c r="U83" s="26"/>
    </row>
    <row r="84" spans="2:21" x14ac:dyDescent="0.25">
      <c r="B84" s="114" t="s">
        <v>32</v>
      </c>
      <c r="C84" s="115"/>
      <c r="D84" s="23"/>
      <c r="E84" s="22"/>
      <c r="F84" s="23"/>
      <c r="G84" s="24"/>
      <c r="H84" s="55">
        <f>97-SUM(H75,H78,H81)</f>
        <v>1.3400000000000176</v>
      </c>
      <c r="I84" s="59"/>
      <c r="J84" s="80"/>
      <c r="K84" s="69"/>
      <c r="L84" s="74"/>
      <c r="M84" s="23"/>
      <c r="N84" s="24"/>
      <c r="O84" s="120">
        <f>0.25-SUM(O75,O78,O81)</f>
        <v>5.0000000000004263E-2</v>
      </c>
      <c r="P84" s="121"/>
      <c r="Q84" s="35"/>
      <c r="R84" s="41"/>
      <c r="S84" s="49"/>
      <c r="T84" s="51"/>
      <c r="U84" s="9"/>
    </row>
    <row r="85" spans="2:21" x14ac:dyDescent="0.25">
      <c r="B85" s="116" t="s">
        <v>33</v>
      </c>
      <c r="C85" s="117"/>
      <c r="D85" s="25"/>
      <c r="E85" s="20"/>
      <c r="F85" s="25"/>
      <c r="G85" s="21"/>
      <c r="H85" s="56">
        <f>97-SUM(H76,H79,H82)</f>
        <v>4.7999999999999829</v>
      </c>
      <c r="I85" s="58">
        <f>_xlfn.STDEV.P(H84:H86)</f>
        <v>1.9624700988521735</v>
      </c>
      <c r="J85" s="65">
        <f t="shared" si="33"/>
        <v>2.220743974103832</v>
      </c>
      <c r="K85" s="68">
        <f>AVERAGE(H84:H86)</f>
        <v>4.0333333333333359</v>
      </c>
      <c r="L85" s="75">
        <f>(K85*100)/97</f>
        <v>4.1580756013745734</v>
      </c>
      <c r="M85" s="25"/>
      <c r="N85" s="21"/>
      <c r="O85" s="122">
        <f>0.25-SUM(O76,O79,O82)</f>
        <v>3.9999999999992042E-2</v>
      </c>
      <c r="P85" s="123"/>
      <c r="Q85" s="36">
        <f>_xlfn.STDEV.P(O84:P86)</f>
        <v>4.7140452079160776E-3</v>
      </c>
      <c r="R85" s="42">
        <f t="shared" si="35"/>
        <v>5.3344443287343286E-3</v>
      </c>
      <c r="S85" s="47">
        <f>AVERAGE(O84:P86)</f>
        <v>4.3333333333329449E-2</v>
      </c>
      <c r="T85" s="52">
        <f>(S85*100)/0.25</f>
        <v>17.33333333333178</v>
      </c>
      <c r="U85" s="17" t="s">
        <v>29</v>
      </c>
    </row>
    <row r="86" spans="2:21" ht="15.75" thickBot="1" x14ac:dyDescent="0.3">
      <c r="B86" s="118" t="s">
        <v>34</v>
      </c>
      <c r="C86" s="119"/>
      <c r="D86" s="31"/>
      <c r="E86" s="32"/>
      <c r="F86" s="31"/>
      <c r="G86" s="33"/>
      <c r="H86" s="77">
        <f>97-SUM(H77,H80,H83)</f>
        <v>5.960000000000008</v>
      </c>
      <c r="I86" s="78"/>
      <c r="J86" s="66"/>
      <c r="K86" s="70"/>
      <c r="L86" s="76"/>
      <c r="M86" s="31"/>
      <c r="N86" s="33"/>
      <c r="O86" s="124">
        <f>0.25-SUM(O77,O80,O83)</f>
        <v>3.9999999999992042E-2</v>
      </c>
      <c r="P86" s="125"/>
      <c r="Q86" s="39"/>
      <c r="R86" s="43"/>
      <c r="S86" s="48"/>
      <c r="T86" s="53"/>
      <c r="U86" s="18"/>
    </row>
    <row r="87" spans="2:21" ht="15.75" thickBot="1" x14ac:dyDescent="0.3"/>
    <row r="88" spans="2:21" ht="15.75" thickBot="1" x14ac:dyDescent="0.3">
      <c r="B88" s="126" t="s">
        <v>43</v>
      </c>
      <c r="C88" s="127"/>
      <c r="D88" s="1" t="s">
        <v>9</v>
      </c>
      <c r="E88" s="128" t="s">
        <v>10</v>
      </c>
      <c r="F88" s="129"/>
      <c r="G88" s="130"/>
      <c r="H88" s="54" t="s">
        <v>11</v>
      </c>
      <c r="I88" s="57" t="s">
        <v>36</v>
      </c>
      <c r="J88" s="61" t="s">
        <v>37</v>
      </c>
      <c r="K88" s="67" t="s">
        <v>38</v>
      </c>
      <c r="L88" s="72" t="s">
        <v>39</v>
      </c>
      <c r="M88" s="128" t="s">
        <v>12</v>
      </c>
      <c r="N88" s="130"/>
      <c r="O88" s="131" t="s">
        <v>13</v>
      </c>
      <c r="P88" s="132"/>
      <c r="Q88" s="34" t="s">
        <v>30</v>
      </c>
      <c r="R88" s="40" t="s">
        <v>35</v>
      </c>
      <c r="S88" s="45" t="s">
        <v>19</v>
      </c>
      <c r="T88" s="50" t="s">
        <v>20</v>
      </c>
      <c r="U88" s="1" t="s">
        <v>21</v>
      </c>
    </row>
    <row r="89" spans="2:21" x14ac:dyDescent="0.25">
      <c r="B89" s="114" t="s">
        <v>0</v>
      </c>
      <c r="C89" s="115"/>
      <c r="D89" s="2">
        <v>41.77</v>
      </c>
      <c r="E89" s="133">
        <v>61.06</v>
      </c>
      <c r="F89" s="134"/>
      <c r="G89" s="134"/>
      <c r="H89" s="55">
        <f>E89-D89</f>
        <v>19.29</v>
      </c>
      <c r="I89" s="58"/>
      <c r="J89" s="62"/>
      <c r="K89" s="68"/>
      <c r="L89" s="73"/>
      <c r="M89" s="135">
        <v>41.92</v>
      </c>
      <c r="N89" s="135"/>
      <c r="O89" s="120">
        <f t="shared" ref="O89:O94" si="38">M89-D89</f>
        <v>0.14999999999999858</v>
      </c>
      <c r="P89" s="121"/>
      <c r="Q89" s="35"/>
      <c r="R89" s="41"/>
      <c r="S89" s="46"/>
      <c r="T89" s="51"/>
      <c r="U89" s="9"/>
    </row>
    <row r="90" spans="2:21" x14ac:dyDescent="0.25">
      <c r="B90" s="116" t="s">
        <v>1</v>
      </c>
      <c r="C90" s="117"/>
      <c r="D90" s="3">
        <v>44.01</v>
      </c>
      <c r="E90" s="137">
        <v>60.9</v>
      </c>
      <c r="F90" s="135"/>
      <c r="G90" s="135"/>
      <c r="H90" s="56">
        <f t="shared" ref="H90:H97" si="39">E90-D90</f>
        <v>16.89</v>
      </c>
      <c r="I90" s="58">
        <f>_xlfn.STDEV.P(H89:H91)</f>
        <v>1.3054501139453802</v>
      </c>
      <c r="J90" s="63">
        <f>1.96*(I90/SQRT(3))</f>
        <v>1.4772558704119862</v>
      </c>
      <c r="K90" s="68">
        <f>AVERAGE(H89:H91)</f>
        <v>18.700000000000003</v>
      </c>
      <c r="L90" s="73">
        <f>(K90*100)/97</f>
        <v>19.27835051546392</v>
      </c>
      <c r="M90" s="135">
        <v>44.07</v>
      </c>
      <c r="N90" s="135"/>
      <c r="O90" s="122">
        <f t="shared" si="38"/>
        <v>6.0000000000002274E-2</v>
      </c>
      <c r="P90" s="123"/>
      <c r="Q90" s="36">
        <f>_xlfn.STDEV.P(O89:P91)</f>
        <v>3.6817870057289322E-2</v>
      </c>
      <c r="R90" s="42">
        <f>1.96*(Q90/SQRT(3))</f>
        <v>4.1663342089586719E-2</v>
      </c>
      <c r="S90" s="47">
        <f>AVERAGE(O89:P91)</f>
        <v>0.10666666666666676</v>
      </c>
      <c r="T90" s="52">
        <f>(S90*100)/0.25</f>
        <v>42.6666666666667</v>
      </c>
      <c r="U90" s="17" t="s">
        <v>22</v>
      </c>
    </row>
    <row r="91" spans="2:21" ht="15.75" thickBot="1" x14ac:dyDescent="0.3">
      <c r="B91" s="118" t="s">
        <v>2</v>
      </c>
      <c r="C91" s="119"/>
      <c r="D91" s="4">
        <v>62.37</v>
      </c>
      <c r="E91" s="137">
        <v>82.29</v>
      </c>
      <c r="F91" s="135"/>
      <c r="G91" s="135"/>
      <c r="H91" s="56">
        <f t="shared" si="39"/>
        <v>19.920000000000009</v>
      </c>
      <c r="I91" s="58"/>
      <c r="J91" s="64"/>
      <c r="K91" s="68"/>
      <c r="L91" s="73"/>
      <c r="M91" s="135">
        <v>62.48</v>
      </c>
      <c r="N91" s="135"/>
      <c r="O91" s="122">
        <f t="shared" si="38"/>
        <v>0.10999999999999943</v>
      </c>
      <c r="P91" s="123"/>
      <c r="Q91" s="37"/>
      <c r="R91" s="43"/>
      <c r="S91" s="48"/>
      <c r="T91" s="52"/>
      <c r="U91" s="13"/>
    </row>
    <row r="92" spans="2:21" x14ac:dyDescent="0.25">
      <c r="B92" s="114" t="s">
        <v>3</v>
      </c>
      <c r="C92" s="115"/>
      <c r="D92" s="2">
        <v>47.45</v>
      </c>
      <c r="E92" s="133">
        <v>99.11</v>
      </c>
      <c r="F92" s="134"/>
      <c r="G92" s="134"/>
      <c r="H92" s="55">
        <f t="shared" si="39"/>
        <v>51.66</v>
      </c>
      <c r="I92" s="59"/>
      <c r="J92" s="62"/>
      <c r="K92" s="69"/>
      <c r="L92" s="74"/>
      <c r="M92" s="134">
        <v>47.5</v>
      </c>
      <c r="N92" s="134"/>
      <c r="O92" s="120">
        <f t="shared" si="38"/>
        <v>4.9999999999997158E-2</v>
      </c>
      <c r="P92" s="121"/>
      <c r="Q92" s="38"/>
      <c r="R92" s="44"/>
      <c r="S92" s="49"/>
      <c r="T92" s="51"/>
      <c r="U92" s="9"/>
    </row>
    <row r="93" spans="2:21" x14ac:dyDescent="0.25">
      <c r="B93" s="116" t="s">
        <v>4</v>
      </c>
      <c r="C93" s="117"/>
      <c r="D93" s="3">
        <v>48.51</v>
      </c>
      <c r="E93" s="137">
        <v>98.96</v>
      </c>
      <c r="F93" s="135"/>
      <c r="G93" s="135"/>
      <c r="H93" s="56">
        <f t="shared" si="39"/>
        <v>50.449999999999996</v>
      </c>
      <c r="I93" s="58">
        <f>_xlfn.STDEV.P(H92:H94)</f>
        <v>0.75635088858721056</v>
      </c>
      <c r="J93" s="63">
        <f t="shared" ref="J93:J99" si="40">1.96*(I93/SQRT(3))</f>
        <v>0.85589160269017184</v>
      </c>
      <c r="K93" s="68">
        <f t="shared" ref="K93" si="41">AVERAGE(H92:H94)</f>
        <v>50.65</v>
      </c>
      <c r="L93" s="75">
        <f>(K93*100)/97</f>
        <v>52.216494845360828</v>
      </c>
      <c r="M93" s="135">
        <v>48.65</v>
      </c>
      <c r="N93" s="135"/>
      <c r="O93" s="122">
        <f t="shared" si="38"/>
        <v>0.14000000000000057</v>
      </c>
      <c r="P93" s="123"/>
      <c r="Q93" s="38">
        <f>_xlfn.STDEV.P(O92:P94)</f>
        <v>3.6817870057292361E-2</v>
      </c>
      <c r="R93" s="44">
        <f t="shared" ref="R93:R99" si="42">1.96*(Q93/SQRT(3))</f>
        <v>4.1663342089590161E-2</v>
      </c>
      <c r="S93" s="47">
        <f t="shared" ref="S93" si="43">AVERAGE(O92:P94)</f>
        <v>9.3333333333331339E-2</v>
      </c>
      <c r="T93" s="52">
        <f>(S93*100)/0.25</f>
        <v>37.333333333332533</v>
      </c>
      <c r="U93" s="17" t="s">
        <v>23</v>
      </c>
    </row>
    <row r="94" spans="2:21" ht="15.75" thickBot="1" x14ac:dyDescent="0.3">
      <c r="B94" s="118" t="s">
        <v>5</v>
      </c>
      <c r="C94" s="119"/>
      <c r="D94" s="4">
        <v>61.45</v>
      </c>
      <c r="E94" s="138">
        <v>111.29</v>
      </c>
      <c r="F94" s="139"/>
      <c r="G94" s="139"/>
      <c r="H94" s="56">
        <f t="shared" si="39"/>
        <v>49.84</v>
      </c>
      <c r="I94" s="60"/>
      <c r="J94" s="64"/>
      <c r="K94" s="70"/>
      <c r="L94" s="76"/>
      <c r="M94" s="139">
        <v>61.54</v>
      </c>
      <c r="N94" s="139"/>
      <c r="O94" s="122">
        <f t="shared" si="38"/>
        <v>8.9999999999996305E-2</v>
      </c>
      <c r="P94" s="123"/>
      <c r="Q94" s="38"/>
      <c r="R94" s="44"/>
      <c r="S94" s="48"/>
      <c r="T94" s="53"/>
      <c r="U94" s="13"/>
    </row>
    <row r="95" spans="2:21" x14ac:dyDescent="0.25">
      <c r="B95" s="114" t="s">
        <v>6</v>
      </c>
      <c r="C95" s="115"/>
      <c r="D95" s="2">
        <v>72.48</v>
      </c>
      <c r="E95" s="137">
        <v>93.75</v>
      </c>
      <c r="F95" s="135"/>
      <c r="G95" s="135"/>
      <c r="H95" s="55">
        <f t="shared" si="39"/>
        <v>21.269999999999996</v>
      </c>
      <c r="I95" s="59"/>
      <c r="J95" s="62"/>
      <c r="K95" s="69"/>
      <c r="L95" s="73"/>
      <c r="M95" s="135">
        <v>72.5</v>
      </c>
      <c r="N95" s="135"/>
      <c r="O95" s="120">
        <f>M95-D95</f>
        <v>1.9999999999996021E-2</v>
      </c>
      <c r="P95" s="121"/>
      <c r="Q95" s="35"/>
      <c r="R95" s="41"/>
      <c r="S95" s="49"/>
      <c r="T95" s="52"/>
      <c r="U95" s="9"/>
    </row>
    <row r="96" spans="2:21" x14ac:dyDescent="0.25">
      <c r="B96" s="116" t="s">
        <v>7</v>
      </c>
      <c r="C96" s="117"/>
      <c r="D96" s="3">
        <v>67.48</v>
      </c>
      <c r="E96" s="137">
        <v>92.72</v>
      </c>
      <c r="F96" s="135"/>
      <c r="G96" s="135"/>
      <c r="H96" s="56">
        <f t="shared" si="39"/>
        <v>25.239999999999995</v>
      </c>
      <c r="I96" s="58">
        <f>_xlfn.STDEV.P(H95:H97)</f>
        <v>1.6833762370770087</v>
      </c>
      <c r="J96" s="63">
        <f t="shared" si="40"/>
        <v>1.9049195383027073</v>
      </c>
      <c r="K96" s="68">
        <f>AVERAGE(H95:H97)</f>
        <v>22.933333333333334</v>
      </c>
      <c r="L96" s="73">
        <f>(K96*100)/97</f>
        <v>23.642611683848799</v>
      </c>
      <c r="M96" s="135">
        <v>67.489999999999995</v>
      </c>
      <c r="N96" s="135"/>
      <c r="O96" s="122">
        <f>M96-D96</f>
        <v>9.9999999999909051E-3</v>
      </c>
      <c r="P96" s="123"/>
      <c r="Q96" s="36">
        <f>_xlfn.STDEV.P(O95:P97)</f>
        <v>1.2472191289252851E-2</v>
      </c>
      <c r="R96" s="42">
        <f t="shared" si="42"/>
        <v>1.4113613076539893E-2</v>
      </c>
      <c r="S96" s="47">
        <f>AVERAGE(O95:P97)</f>
        <v>2.3333333333331058E-2</v>
      </c>
      <c r="T96" s="52">
        <f>(S96*100)/0.25</f>
        <v>9.3333333333324227</v>
      </c>
      <c r="U96" s="17" t="s">
        <v>24</v>
      </c>
    </row>
    <row r="97" spans="2:21" ht="15.75" thickBot="1" x14ac:dyDescent="0.3">
      <c r="B97" s="118" t="s">
        <v>8</v>
      </c>
      <c r="C97" s="119"/>
      <c r="D97" s="4">
        <v>65.75</v>
      </c>
      <c r="E97" s="138">
        <v>88.04</v>
      </c>
      <c r="F97" s="139"/>
      <c r="G97" s="139"/>
      <c r="H97" s="77">
        <f t="shared" si="39"/>
        <v>22.290000000000006</v>
      </c>
      <c r="I97" s="60"/>
      <c r="J97" s="64"/>
      <c r="K97" s="70"/>
      <c r="L97" s="73"/>
      <c r="M97" s="139">
        <v>65.790000000000006</v>
      </c>
      <c r="N97" s="139"/>
      <c r="O97" s="124">
        <f>M97-D97</f>
        <v>4.0000000000006253E-2</v>
      </c>
      <c r="P97" s="125"/>
      <c r="Q97" s="36"/>
      <c r="R97" s="43"/>
      <c r="S97" s="48"/>
      <c r="T97" s="52"/>
      <c r="U97" s="26"/>
    </row>
    <row r="98" spans="2:21" x14ac:dyDescent="0.25">
      <c r="B98" s="114" t="s">
        <v>32</v>
      </c>
      <c r="C98" s="115"/>
      <c r="D98" s="28"/>
      <c r="E98" s="81"/>
      <c r="F98" s="28"/>
      <c r="G98" s="29"/>
      <c r="H98" s="55">
        <f>97-SUM(H89,H92,H95)</f>
        <v>4.7800000000000153</v>
      </c>
      <c r="I98" s="59"/>
      <c r="J98" s="80"/>
      <c r="K98" s="69"/>
      <c r="L98" s="74"/>
      <c r="M98" s="28"/>
      <c r="N98" s="29"/>
      <c r="O98" s="120">
        <f>0.25-SUM(O89,O92,O95)</f>
        <v>3.0000000000008242E-2</v>
      </c>
      <c r="P98" s="121"/>
      <c r="Q98" s="35"/>
      <c r="R98" s="41"/>
      <c r="S98" s="49"/>
      <c r="T98" s="51"/>
      <c r="U98" s="9"/>
    </row>
    <row r="99" spans="2:21" x14ac:dyDescent="0.25">
      <c r="B99" s="116" t="s">
        <v>33</v>
      </c>
      <c r="C99" s="117"/>
      <c r="E99" s="82"/>
      <c r="G99" s="30"/>
      <c r="H99" s="56">
        <f>97-SUM(H90,H93,H96)</f>
        <v>4.4200000000000017</v>
      </c>
      <c r="I99" s="58">
        <f>_xlfn.STDEV.P(H98:H100)</f>
        <v>0.22095751225567903</v>
      </c>
      <c r="J99" s="65">
        <f t="shared" si="40"/>
        <v>0.25003696319336122</v>
      </c>
      <c r="K99" s="68">
        <f>AVERAGE(H98:H100)</f>
        <v>4.7166666666666641</v>
      </c>
      <c r="L99" s="75">
        <f>(K99*100)/97</f>
        <v>4.8625429553264574</v>
      </c>
      <c r="N99" s="30"/>
      <c r="O99" s="122">
        <f>0.25-SUM(O90,O93,O96)</f>
        <v>4.0000000000006253E-2</v>
      </c>
      <c r="P99" s="123"/>
      <c r="Q99" s="36">
        <f>_xlfn.STDEV.P(O98:P100)</f>
        <v>1.247219128925032E-2</v>
      </c>
      <c r="R99" s="42">
        <f t="shared" si="42"/>
        <v>1.4113613076537029E-2</v>
      </c>
      <c r="S99" s="47">
        <f>AVERAGE(O98:P100)</f>
        <v>2.6666666666670835E-2</v>
      </c>
      <c r="T99" s="52">
        <f>(S99*100)/0.25</f>
        <v>10.666666666668334</v>
      </c>
      <c r="U99" s="17" t="s">
        <v>29</v>
      </c>
    </row>
    <row r="100" spans="2:21" ht="15.75" thickBot="1" x14ac:dyDescent="0.3">
      <c r="B100" s="118" t="s">
        <v>34</v>
      </c>
      <c r="C100" s="119"/>
      <c r="D100" s="31"/>
      <c r="E100" s="32"/>
      <c r="F100" s="31"/>
      <c r="G100" s="33"/>
      <c r="H100" s="77">
        <f>97-SUM(H91,H94,H97)</f>
        <v>4.9499999999999744</v>
      </c>
      <c r="I100" s="78"/>
      <c r="J100" s="66"/>
      <c r="K100" s="70"/>
      <c r="L100" s="76"/>
      <c r="M100" s="31"/>
      <c r="N100" s="33"/>
      <c r="O100" s="124">
        <f>0.25-SUM(O91,O94,O97)</f>
        <v>9.9999999999980105E-3</v>
      </c>
      <c r="P100" s="125"/>
      <c r="Q100" s="39"/>
      <c r="R100" s="43"/>
      <c r="S100" s="48"/>
      <c r="T100" s="53"/>
      <c r="U100" s="18"/>
    </row>
  </sheetData>
  <mergeCells count="323">
    <mergeCell ref="B3:C3"/>
    <mergeCell ref="E3:G3"/>
    <mergeCell ref="M3:N3"/>
    <mergeCell ref="O3:P3"/>
    <mergeCell ref="B4:C4"/>
    <mergeCell ref="E4:G4"/>
    <mergeCell ref="M4:N4"/>
    <mergeCell ref="O4:P4"/>
    <mergeCell ref="B7:C7"/>
    <mergeCell ref="E7:G7"/>
    <mergeCell ref="M7:N7"/>
    <mergeCell ref="O7:P7"/>
    <mergeCell ref="B8:C8"/>
    <mergeCell ref="E8:G8"/>
    <mergeCell ref="M8:N8"/>
    <mergeCell ref="O8:P8"/>
    <mergeCell ref="B5:C5"/>
    <mergeCell ref="E5:G5"/>
    <mergeCell ref="M5:N5"/>
    <mergeCell ref="O5:P5"/>
    <mergeCell ref="B6:C6"/>
    <mergeCell ref="E6:G6"/>
    <mergeCell ref="M6:N6"/>
    <mergeCell ref="O6:P6"/>
    <mergeCell ref="B11:C11"/>
    <mergeCell ref="E11:G11"/>
    <mergeCell ref="M11:N11"/>
    <mergeCell ref="O11:P11"/>
    <mergeCell ref="B12:C12"/>
    <mergeCell ref="E12:G12"/>
    <mergeCell ref="M12:N12"/>
    <mergeCell ref="O12:P12"/>
    <mergeCell ref="B9:C9"/>
    <mergeCell ref="E9:G9"/>
    <mergeCell ref="M9:N9"/>
    <mergeCell ref="O9:P9"/>
    <mergeCell ref="B10:C10"/>
    <mergeCell ref="E10:G10"/>
    <mergeCell ref="M10:N10"/>
    <mergeCell ref="O10:P10"/>
    <mergeCell ref="B20:C20"/>
    <mergeCell ref="E20:G20"/>
    <mergeCell ref="M20:N20"/>
    <mergeCell ref="O20:P20"/>
    <mergeCell ref="B21:C21"/>
    <mergeCell ref="E21:G21"/>
    <mergeCell ref="M21:N21"/>
    <mergeCell ref="O21:P21"/>
    <mergeCell ref="B18:C18"/>
    <mergeCell ref="E18:G18"/>
    <mergeCell ref="M18:N18"/>
    <mergeCell ref="O18:P18"/>
    <mergeCell ref="B19:C19"/>
    <mergeCell ref="E19:G19"/>
    <mergeCell ref="M19:N19"/>
    <mergeCell ref="O19:P19"/>
    <mergeCell ref="B24:C24"/>
    <mergeCell ref="E24:G24"/>
    <mergeCell ref="M24:N24"/>
    <mergeCell ref="O24:P24"/>
    <mergeCell ref="B25:C25"/>
    <mergeCell ref="E25:G25"/>
    <mergeCell ref="M25:N25"/>
    <mergeCell ref="O25:P25"/>
    <mergeCell ref="B22:C22"/>
    <mergeCell ref="E22:G22"/>
    <mergeCell ref="M22:N22"/>
    <mergeCell ref="O22:P22"/>
    <mergeCell ref="B23:C23"/>
    <mergeCell ref="E23:G23"/>
    <mergeCell ref="M23:N23"/>
    <mergeCell ref="O23:P23"/>
    <mergeCell ref="B32:C32"/>
    <mergeCell ref="E32:G32"/>
    <mergeCell ref="M32:N32"/>
    <mergeCell ref="O32:P32"/>
    <mergeCell ref="B33:C33"/>
    <mergeCell ref="E33:G33"/>
    <mergeCell ref="M33:N33"/>
    <mergeCell ref="O33:P33"/>
    <mergeCell ref="B26:C26"/>
    <mergeCell ref="E26:G26"/>
    <mergeCell ref="M26:N26"/>
    <mergeCell ref="O26:P26"/>
    <mergeCell ref="B27:C27"/>
    <mergeCell ref="E27:G27"/>
    <mergeCell ref="M27:N27"/>
    <mergeCell ref="O27:P27"/>
    <mergeCell ref="B36:C36"/>
    <mergeCell ref="E36:G36"/>
    <mergeCell ref="M36:N36"/>
    <mergeCell ref="O36:P36"/>
    <mergeCell ref="B37:C37"/>
    <mergeCell ref="E37:G37"/>
    <mergeCell ref="M37:N37"/>
    <mergeCell ref="O37:P37"/>
    <mergeCell ref="B34:C34"/>
    <mergeCell ref="E34:G34"/>
    <mergeCell ref="M34:N34"/>
    <mergeCell ref="O34:P34"/>
    <mergeCell ref="B35:C35"/>
    <mergeCell ref="E35:G35"/>
    <mergeCell ref="M35:N35"/>
    <mergeCell ref="O35:P35"/>
    <mergeCell ref="B40:C40"/>
    <mergeCell ref="E40:G40"/>
    <mergeCell ref="M40:N40"/>
    <mergeCell ref="O40:P40"/>
    <mergeCell ref="B41:C41"/>
    <mergeCell ref="E41:G41"/>
    <mergeCell ref="M41:N41"/>
    <mergeCell ref="O41:P41"/>
    <mergeCell ref="B38:C38"/>
    <mergeCell ref="E38:G38"/>
    <mergeCell ref="M38:N38"/>
    <mergeCell ref="O38:P38"/>
    <mergeCell ref="B39:C39"/>
    <mergeCell ref="E39:G39"/>
    <mergeCell ref="M39:N39"/>
    <mergeCell ref="O39:P39"/>
    <mergeCell ref="B48:C48"/>
    <mergeCell ref="E48:G48"/>
    <mergeCell ref="M48:N48"/>
    <mergeCell ref="O48:P48"/>
    <mergeCell ref="B49:C49"/>
    <mergeCell ref="E49:G49"/>
    <mergeCell ref="M49:N49"/>
    <mergeCell ref="O49:P49"/>
    <mergeCell ref="B46:C46"/>
    <mergeCell ref="E46:G46"/>
    <mergeCell ref="M46:N46"/>
    <mergeCell ref="O46:P46"/>
    <mergeCell ref="B47:C47"/>
    <mergeCell ref="E47:G47"/>
    <mergeCell ref="M47:N47"/>
    <mergeCell ref="O47:P47"/>
    <mergeCell ref="E53:G53"/>
    <mergeCell ref="M53:N53"/>
    <mergeCell ref="O53:P53"/>
    <mergeCell ref="B50:C50"/>
    <mergeCell ref="E50:G50"/>
    <mergeCell ref="M50:N50"/>
    <mergeCell ref="O50:P50"/>
    <mergeCell ref="B51:C51"/>
    <mergeCell ref="E51:G51"/>
    <mergeCell ref="M51:N51"/>
    <mergeCell ref="O51:P51"/>
    <mergeCell ref="B60:C60"/>
    <mergeCell ref="E60:G60"/>
    <mergeCell ref="M60:N60"/>
    <mergeCell ref="O60:P60"/>
    <mergeCell ref="B61:C61"/>
    <mergeCell ref="E61:G61"/>
    <mergeCell ref="M61:N61"/>
    <mergeCell ref="O61:P61"/>
    <mergeCell ref="B54:C54"/>
    <mergeCell ref="E54:G54"/>
    <mergeCell ref="M54:N54"/>
    <mergeCell ref="O54:P54"/>
    <mergeCell ref="B55:C55"/>
    <mergeCell ref="E55:G55"/>
    <mergeCell ref="M55:N55"/>
    <mergeCell ref="O55:P55"/>
    <mergeCell ref="B64:C64"/>
    <mergeCell ref="E64:G64"/>
    <mergeCell ref="M64:N64"/>
    <mergeCell ref="O64:P64"/>
    <mergeCell ref="B65:C65"/>
    <mergeCell ref="E65:G65"/>
    <mergeCell ref="M65:N65"/>
    <mergeCell ref="O65:P65"/>
    <mergeCell ref="B62:C62"/>
    <mergeCell ref="E62:G62"/>
    <mergeCell ref="M62:N62"/>
    <mergeCell ref="O62:P62"/>
    <mergeCell ref="B63:C63"/>
    <mergeCell ref="E63:G63"/>
    <mergeCell ref="M63:N63"/>
    <mergeCell ref="O63:P63"/>
    <mergeCell ref="B68:C68"/>
    <mergeCell ref="E68:G68"/>
    <mergeCell ref="M68:N68"/>
    <mergeCell ref="O68:P68"/>
    <mergeCell ref="B69:C69"/>
    <mergeCell ref="E69:G69"/>
    <mergeCell ref="M69:N69"/>
    <mergeCell ref="O69:P69"/>
    <mergeCell ref="B66:C66"/>
    <mergeCell ref="E66:G66"/>
    <mergeCell ref="M66:N66"/>
    <mergeCell ref="O66:P66"/>
    <mergeCell ref="B67:C67"/>
    <mergeCell ref="E67:G67"/>
    <mergeCell ref="M67:N67"/>
    <mergeCell ref="O67:P67"/>
    <mergeCell ref="B76:C76"/>
    <mergeCell ref="E76:G76"/>
    <mergeCell ref="M76:N76"/>
    <mergeCell ref="O76:P76"/>
    <mergeCell ref="B77:C77"/>
    <mergeCell ref="E77:G77"/>
    <mergeCell ref="M77:N77"/>
    <mergeCell ref="O77:P77"/>
    <mergeCell ref="B74:C74"/>
    <mergeCell ref="E74:G74"/>
    <mergeCell ref="M74:N74"/>
    <mergeCell ref="O74:P74"/>
    <mergeCell ref="B75:C75"/>
    <mergeCell ref="E75:G75"/>
    <mergeCell ref="M75:N75"/>
    <mergeCell ref="O75:P75"/>
    <mergeCell ref="B80:C80"/>
    <mergeCell ref="E80:G80"/>
    <mergeCell ref="M80:N80"/>
    <mergeCell ref="O80:P80"/>
    <mergeCell ref="B81:C81"/>
    <mergeCell ref="E81:G81"/>
    <mergeCell ref="M81:N81"/>
    <mergeCell ref="O81:P81"/>
    <mergeCell ref="B78:C78"/>
    <mergeCell ref="E78:G78"/>
    <mergeCell ref="M78:N78"/>
    <mergeCell ref="O78:P78"/>
    <mergeCell ref="B79:C79"/>
    <mergeCell ref="E79:G79"/>
    <mergeCell ref="M79:N79"/>
    <mergeCell ref="O79:P79"/>
    <mergeCell ref="B88:C88"/>
    <mergeCell ref="E88:G88"/>
    <mergeCell ref="M88:N88"/>
    <mergeCell ref="O88:P88"/>
    <mergeCell ref="B89:C89"/>
    <mergeCell ref="E89:G89"/>
    <mergeCell ref="M89:N89"/>
    <mergeCell ref="O89:P89"/>
    <mergeCell ref="B82:C82"/>
    <mergeCell ref="E82:G82"/>
    <mergeCell ref="M82:N82"/>
    <mergeCell ref="O82:P82"/>
    <mergeCell ref="B83:C83"/>
    <mergeCell ref="E83:G83"/>
    <mergeCell ref="M83:N83"/>
    <mergeCell ref="O83:P83"/>
    <mergeCell ref="B92:C92"/>
    <mergeCell ref="E92:G92"/>
    <mergeCell ref="M92:N92"/>
    <mergeCell ref="O92:P92"/>
    <mergeCell ref="B93:C93"/>
    <mergeCell ref="E93:G93"/>
    <mergeCell ref="M93:N93"/>
    <mergeCell ref="O93:P93"/>
    <mergeCell ref="B90:C90"/>
    <mergeCell ref="E90:G90"/>
    <mergeCell ref="M90:N90"/>
    <mergeCell ref="O90:P90"/>
    <mergeCell ref="B91:C91"/>
    <mergeCell ref="E91:G91"/>
    <mergeCell ref="M91:N91"/>
    <mergeCell ref="O91:P91"/>
    <mergeCell ref="B96:C96"/>
    <mergeCell ref="E96:G96"/>
    <mergeCell ref="M96:N96"/>
    <mergeCell ref="O96:P96"/>
    <mergeCell ref="B97:C97"/>
    <mergeCell ref="E97:G97"/>
    <mergeCell ref="M97:N97"/>
    <mergeCell ref="O97:P97"/>
    <mergeCell ref="B94:C94"/>
    <mergeCell ref="E94:G94"/>
    <mergeCell ref="M94:N94"/>
    <mergeCell ref="O94:P94"/>
    <mergeCell ref="B95:C95"/>
    <mergeCell ref="E95:G95"/>
    <mergeCell ref="M95:N95"/>
    <mergeCell ref="O95:P95"/>
    <mergeCell ref="O44:P44"/>
    <mergeCell ref="B56:C56"/>
    <mergeCell ref="B57:C57"/>
    <mergeCell ref="B58:C58"/>
    <mergeCell ref="O56:P56"/>
    <mergeCell ref="O57:P57"/>
    <mergeCell ref="O58:P58"/>
    <mergeCell ref="B15:C15"/>
    <mergeCell ref="B13:C13"/>
    <mergeCell ref="B14:C14"/>
    <mergeCell ref="O13:P13"/>
    <mergeCell ref="O14:P14"/>
    <mergeCell ref="O15:P15"/>
    <mergeCell ref="B28:C28"/>
    <mergeCell ref="B29:C29"/>
    <mergeCell ref="B30:C30"/>
    <mergeCell ref="O28:P28"/>
    <mergeCell ref="O29:P29"/>
    <mergeCell ref="O30:P30"/>
    <mergeCell ref="B52:C52"/>
    <mergeCell ref="E52:G52"/>
    <mergeCell ref="M52:N52"/>
    <mergeCell ref="O52:P52"/>
    <mergeCell ref="B53:C53"/>
    <mergeCell ref="B98:C98"/>
    <mergeCell ref="B99:C99"/>
    <mergeCell ref="B100:C100"/>
    <mergeCell ref="O98:P98"/>
    <mergeCell ref="O99:P99"/>
    <mergeCell ref="O100:P100"/>
    <mergeCell ref="M14:N14"/>
    <mergeCell ref="B70:C70"/>
    <mergeCell ref="B71:C71"/>
    <mergeCell ref="B72:C72"/>
    <mergeCell ref="O70:P70"/>
    <mergeCell ref="O71:P71"/>
    <mergeCell ref="O72:P72"/>
    <mergeCell ref="B84:C84"/>
    <mergeCell ref="B85:C85"/>
    <mergeCell ref="B86:C86"/>
    <mergeCell ref="O84:P84"/>
    <mergeCell ref="O85:P85"/>
    <mergeCell ref="O86:P86"/>
    <mergeCell ref="B42:C42"/>
    <mergeCell ref="B43:C43"/>
    <mergeCell ref="B44:C44"/>
    <mergeCell ref="O42:P42"/>
    <mergeCell ref="O43:P4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A0175-0D87-4F08-A2B9-FBC8EDA87AFA}">
  <dimension ref="B1:V104"/>
  <sheetViews>
    <sheetView tabSelected="1" topLeftCell="A8" workbookViewId="0">
      <selection activeCell="L4" sqref="L4"/>
    </sheetView>
  </sheetViews>
  <sheetFormatPr defaultColWidth="9.140625" defaultRowHeight="15" x14ac:dyDescent="0.25"/>
  <cols>
    <col min="3" max="3" width="12.140625" customWidth="1"/>
    <col min="8" max="8" width="11.7109375" bestFit="1" customWidth="1"/>
    <col min="9" max="9" width="12.28515625" bestFit="1" customWidth="1"/>
    <col min="10" max="10" width="17.42578125" bestFit="1" customWidth="1"/>
    <col min="11" max="11" width="16.28515625" bestFit="1" customWidth="1"/>
    <col min="12" max="12" width="17.28515625" bestFit="1" customWidth="1"/>
    <col min="19" max="19" width="17" bestFit="1" customWidth="1"/>
    <col min="20" max="20" width="15.5703125" bestFit="1" customWidth="1"/>
    <col min="21" max="21" width="16.42578125" bestFit="1" customWidth="1"/>
  </cols>
  <sheetData>
    <row r="1" spans="2:22" ht="15.75" thickBot="1" x14ac:dyDescent="0.3"/>
    <row r="2" spans="2:22" ht="15.75" thickBot="1" x14ac:dyDescent="0.3">
      <c r="B2" s="126" t="s">
        <v>47</v>
      </c>
      <c r="C2" s="127"/>
      <c r="D2" s="1" t="s">
        <v>9</v>
      </c>
      <c r="E2" s="128" t="s">
        <v>10</v>
      </c>
      <c r="F2" s="129"/>
      <c r="G2" s="130"/>
      <c r="H2" s="96" t="s">
        <v>48</v>
      </c>
      <c r="I2" s="54" t="s">
        <v>49</v>
      </c>
      <c r="J2" s="57" t="s">
        <v>36</v>
      </c>
      <c r="K2" s="61" t="s">
        <v>37</v>
      </c>
      <c r="L2" s="67" t="s">
        <v>50</v>
      </c>
      <c r="M2" s="128" t="s">
        <v>12</v>
      </c>
      <c r="N2" s="130"/>
      <c r="O2" s="155" t="s">
        <v>51</v>
      </c>
      <c r="P2" s="156"/>
      <c r="Q2" s="131" t="s">
        <v>52</v>
      </c>
      <c r="R2" s="132"/>
      <c r="S2" s="34" t="s">
        <v>30</v>
      </c>
      <c r="T2" s="40" t="s">
        <v>35</v>
      </c>
      <c r="U2" s="45" t="s">
        <v>53</v>
      </c>
      <c r="V2" s="1" t="s">
        <v>21</v>
      </c>
    </row>
    <row r="3" spans="2:22" x14ac:dyDescent="0.25">
      <c r="B3" s="114" t="s">
        <v>0</v>
      </c>
      <c r="C3" s="115"/>
      <c r="D3" s="2">
        <v>62.37</v>
      </c>
      <c r="E3" s="133">
        <v>106.32</v>
      </c>
      <c r="F3" s="134"/>
      <c r="G3" s="134"/>
      <c r="H3" s="97">
        <f>E3-D3</f>
        <v>43.949999999999996</v>
      </c>
      <c r="I3" s="83">
        <f>(H3/97)*100</f>
        <v>45.309278350515456</v>
      </c>
      <c r="J3" s="103"/>
      <c r="K3" s="104"/>
      <c r="L3" s="86"/>
      <c r="M3" s="137">
        <v>62.578000000000003</v>
      </c>
      <c r="N3" s="136"/>
      <c r="O3" s="151">
        <f>M3-D3</f>
        <v>0.20800000000000551</v>
      </c>
      <c r="P3" s="152"/>
      <c r="Q3" s="153">
        <f>(O3*100)/0.25</f>
        <v>83.200000000002206</v>
      </c>
      <c r="R3" s="154"/>
      <c r="S3" s="89"/>
      <c r="T3" s="41"/>
      <c r="U3" s="92"/>
      <c r="V3" s="9"/>
    </row>
    <row r="4" spans="2:22" x14ac:dyDescent="0.25">
      <c r="B4" s="116" t="s">
        <v>1</v>
      </c>
      <c r="C4" s="117"/>
      <c r="D4" s="3">
        <v>61.45</v>
      </c>
      <c r="E4" s="137">
        <v>109.82</v>
      </c>
      <c r="F4" s="135"/>
      <c r="G4" s="135"/>
      <c r="H4" s="98">
        <f t="shared" ref="H4:H11" si="0">E4-D4</f>
        <v>48.36999999999999</v>
      </c>
      <c r="I4" s="84">
        <f t="shared" ref="I4:I14" si="1">(H4/97)*100</f>
        <v>49.865979381443289</v>
      </c>
      <c r="J4" s="103">
        <f>_xlfn.STDEV.P(I3:I5)</f>
        <v>6.2603780701586231</v>
      </c>
      <c r="K4" s="105">
        <f>1.96*(J4/SQRT(3))</f>
        <v>7.0842846895084257</v>
      </c>
      <c r="L4" s="86">
        <f>AVERAGE(I3:I5)</f>
        <v>43.360824742268029</v>
      </c>
      <c r="M4" s="137">
        <v>61.686999999999998</v>
      </c>
      <c r="N4" s="136"/>
      <c r="O4" s="143">
        <f t="shared" ref="O4:O11" si="2">M4-D4</f>
        <v>0.23699999999999477</v>
      </c>
      <c r="P4" s="144"/>
      <c r="Q4" s="145">
        <f t="shared" ref="Q4:Q14" si="3">(O4*100)/0.25</f>
        <v>94.799999999997908</v>
      </c>
      <c r="R4" s="146"/>
      <c r="S4" s="38">
        <f>_xlfn.STDEV.P(Q3:R4)</f>
        <v>5.7999999999978513</v>
      </c>
      <c r="T4" s="42">
        <f>1.96*(S4/SQRT(3))</f>
        <v>6.5633178601452347</v>
      </c>
      <c r="U4" s="93">
        <f>AVERAGE(Q3:R4)</f>
        <v>89.000000000000057</v>
      </c>
      <c r="V4" s="17" t="s">
        <v>22</v>
      </c>
    </row>
    <row r="5" spans="2:22" ht="15.75" thickBot="1" x14ac:dyDescent="0.3">
      <c r="B5" s="118" t="s">
        <v>2</v>
      </c>
      <c r="C5" s="119"/>
      <c r="D5" s="4">
        <v>64.44</v>
      </c>
      <c r="E5" s="137">
        <v>98.3</v>
      </c>
      <c r="F5" s="135"/>
      <c r="G5" s="135"/>
      <c r="H5" s="99">
        <f t="shared" si="0"/>
        <v>33.86</v>
      </c>
      <c r="I5" s="85">
        <f t="shared" si="1"/>
        <v>34.907216494845358</v>
      </c>
      <c r="J5" s="103"/>
      <c r="K5" s="106"/>
      <c r="L5" s="86"/>
      <c r="M5" s="137">
        <v>64.600999999999999</v>
      </c>
      <c r="N5" s="136"/>
      <c r="O5" s="147">
        <f t="shared" si="2"/>
        <v>0.16100000000000136</v>
      </c>
      <c r="P5" s="148"/>
      <c r="Q5" s="149">
        <f t="shared" si="3"/>
        <v>64.400000000000546</v>
      </c>
      <c r="R5" s="150"/>
      <c r="S5" s="91"/>
      <c r="T5" s="43"/>
      <c r="U5" s="94"/>
      <c r="V5" s="13"/>
    </row>
    <row r="6" spans="2:22" x14ac:dyDescent="0.25">
      <c r="B6" s="114" t="s">
        <v>3</v>
      </c>
      <c r="C6" s="115"/>
      <c r="D6" s="2">
        <v>65.709999999999994</v>
      </c>
      <c r="E6" s="133">
        <v>105.83</v>
      </c>
      <c r="F6" s="134"/>
      <c r="G6" s="134"/>
      <c r="H6" s="97">
        <f t="shared" si="0"/>
        <v>40.120000000000005</v>
      </c>
      <c r="I6" s="83">
        <f t="shared" si="1"/>
        <v>41.360824742268051</v>
      </c>
      <c r="J6" s="107"/>
      <c r="K6" s="104"/>
      <c r="L6" s="87"/>
      <c r="M6" s="133">
        <v>65.709999999999994</v>
      </c>
      <c r="N6" s="141"/>
      <c r="O6" s="151">
        <f t="shared" si="2"/>
        <v>0</v>
      </c>
      <c r="P6" s="152"/>
      <c r="Q6" s="153">
        <f t="shared" si="3"/>
        <v>0</v>
      </c>
      <c r="R6" s="154"/>
      <c r="S6" s="38"/>
      <c r="T6" s="44"/>
      <c r="U6" s="95"/>
      <c r="V6" s="9"/>
    </row>
    <row r="7" spans="2:22" x14ac:dyDescent="0.25">
      <c r="B7" s="116" t="s">
        <v>4</v>
      </c>
      <c r="C7" s="117"/>
      <c r="D7" s="3">
        <v>49.84</v>
      </c>
      <c r="E7" s="137">
        <v>81.48</v>
      </c>
      <c r="F7" s="135"/>
      <c r="G7" s="135"/>
      <c r="H7" s="98">
        <f t="shared" si="0"/>
        <v>31.64</v>
      </c>
      <c r="I7" s="84">
        <f t="shared" si="1"/>
        <v>32.618556701030926</v>
      </c>
      <c r="J7" s="103">
        <f>_xlfn.STDEV.P(I6:I7)</f>
        <v>4.3711340206185536</v>
      </c>
      <c r="K7" s="105">
        <f>1.96*(J7/SQRT(3))</f>
        <v>4.9464037907973841</v>
      </c>
      <c r="L7" s="86">
        <f>AVERAGE(I6:I7)</f>
        <v>36.989690721649488</v>
      </c>
      <c r="M7" s="137">
        <v>49.853000000000002</v>
      </c>
      <c r="N7" s="136"/>
      <c r="O7" s="143">
        <f t="shared" si="2"/>
        <v>1.2999999999998124E-2</v>
      </c>
      <c r="P7" s="144"/>
      <c r="Q7" s="145">
        <f t="shared" si="3"/>
        <v>5.1999999999992497</v>
      </c>
      <c r="R7" s="146"/>
      <c r="S7" s="38">
        <f>_xlfn.STDEV.P(Q6:R8)</f>
        <v>2.451303508113011</v>
      </c>
      <c r="T7" s="44">
        <f t="shared" ref="T7:T13" si="4">1.96*(S7/SQRT(3))</f>
        <v>2.7739110509380609</v>
      </c>
      <c r="U7" s="93">
        <f>AVERAGE(Q6:R8)</f>
        <v>1.7333333333330831</v>
      </c>
      <c r="V7" s="17" t="s">
        <v>23</v>
      </c>
    </row>
    <row r="8" spans="2:22" ht="15.75" thickBot="1" x14ac:dyDescent="0.3">
      <c r="B8" s="118" t="s">
        <v>5</v>
      </c>
      <c r="C8" s="119"/>
      <c r="D8" s="4">
        <v>45.23</v>
      </c>
      <c r="E8" s="138">
        <v>48.36</v>
      </c>
      <c r="F8" s="139"/>
      <c r="G8" s="139"/>
      <c r="H8" s="99">
        <f t="shared" si="0"/>
        <v>3.1300000000000026</v>
      </c>
      <c r="I8" s="85">
        <f t="shared" si="1"/>
        <v>3.226804123711343</v>
      </c>
      <c r="J8" s="108"/>
      <c r="K8" s="106"/>
      <c r="L8" s="88"/>
      <c r="M8" s="138">
        <v>45.23</v>
      </c>
      <c r="N8" s="140"/>
      <c r="O8" s="147">
        <f t="shared" si="2"/>
        <v>0</v>
      </c>
      <c r="P8" s="148"/>
      <c r="Q8" s="149">
        <f t="shared" si="3"/>
        <v>0</v>
      </c>
      <c r="R8" s="150"/>
      <c r="S8" s="38"/>
      <c r="T8" s="44"/>
      <c r="U8" s="94"/>
      <c r="V8" s="13"/>
    </row>
    <row r="9" spans="2:22" x14ac:dyDescent="0.25">
      <c r="B9" s="114" t="s">
        <v>6</v>
      </c>
      <c r="C9" s="115"/>
      <c r="D9" s="2">
        <v>47.16</v>
      </c>
      <c r="E9" s="137">
        <v>57.06</v>
      </c>
      <c r="F9" s="135"/>
      <c r="G9" s="135"/>
      <c r="H9" s="97">
        <f t="shared" si="0"/>
        <v>9.9000000000000057</v>
      </c>
      <c r="I9" s="83">
        <f t="shared" si="1"/>
        <v>10.206185567010314</v>
      </c>
      <c r="J9" s="107"/>
      <c r="K9" s="104"/>
      <c r="L9" s="87"/>
      <c r="M9" s="137">
        <v>47.187800000000003</v>
      </c>
      <c r="N9" s="136"/>
      <c r="O9" s="151">
        <f t="shared" si="2"/>
        <v>2.7800000000006264E-2</v>
      </c>
      <c r="P9" s="152"/>
      <c r="Q9" s="153">
        <f t="shared" si="3"/>
        <v>11.120000000002506</v>
      </c>
      <c r="R9" s="154"/>
      <c r="S9" s="89"/>
      <c r="T9" s="41"/>
      <c r="U9" s="95"/>
      <c r="V9" s="9"/>
    </row>
    <row r="10" spans="2:22" x14ac:dyDescent="0.25">
      <c r="B10" s="116" t="s">
        <v>7</v>
      </c>
      <c r="C10" s="117"/>
      <c r="D10" s="3">
        <v>48.92</v>
      </c>
      <c r="E10" s="137">
        <v>59.3</v>
      </c>
      <c r="F10" s="135"/>
      <c r="G10" s="135"/>
      <c r="H10" s="98">
        <f t="shared" si="0"/>
        <v>10.379999999999995</v>
      </c>
      <c r="I10" s="84">
        <f t="shared" si="1"/>
        <v>10.701030927835047</v>
      </c>
      <c r="J10" s="103">
        <f>_xlfn.STDEV.P(I9:I10)</f>
        <v>0.2474226804123667</v>
      </c>
      <c r="K10" s="105">
        <f>1.96*(J10/SQRT(3))</f>
        <v>0.27998512023380939</v>
      </c>
      <c r="L10" s="86">
        <f>AVERAGE(I9:I10)</f>
        <v>10.453608247422681</v>
      </c>
      <c r="M10" s="137">
        <v>48.932400000000001</v>
      </c>
      <c r="N10" s="136"/>
      <c r="O10" s="143">
        <f t="shared" si="2"/>
        <v>1.2399999999999523E-2</v>
      </c>
      <c r="P10" s="144"/>
      <c r="Q10" s="145">
        <f t="shared" si="3"/>
        <v>4.959999999999809</v>
      </c>
      <c r="R10" s="146"/>
      <c r="S10" s="38">
        <f>_xlfn.STDEV.P(Q9:R10)</f>
        <v>3.0800000000013479</v>
      </c>
      <c r="T10" s="42">
        <f t="shared" si="4"/>
        <v>3.4853481050454582</v>
      </c>
      <c r="U10" s="93">
        <f>AVERAGE(Q9:R10)</f>
        <v>8.0400000000011573</v>
      </c>
      <c r="V10" s="17" t="s">
        <v>24</v>
      </c>
    </row>
    <row r="11" spans="2:22" ht="15.75" thickBot="1" x14ac:dyDescent="0.3">
      <c r="B11" s="118" t="s">
        <v>8</v>
      </c>
      <c r="C11" s="119"/>
      <c r="D11" s="3">
        <v>48.75</v>
      </c>
      <c r="E11" s="137">
        <v>99.92</v>
      </c>
      <c r="F11" s="135"/>
      <c r="G11" s="135"/>
      <c r="H11" s="99">
        <f t="shared" si="0"/>
        <v>51.17</v>
      </c>
      <c r="I11" s="85">
        <f t="shared" si="1"/>
        <v>52.752577319587637</v>
      </c>
      <c r="J11" s="108"/>
      <c r="K11" s="106"/>
      <c r="L11" s="88"/>
      <c r="M11" s="137">
        <v>48.834899999999998</v>
      </c>
      <c r="N11" s="136"/>
      <c r="O11" s="147">
        <f t="shared" si="2"/>
        <v>8.4899999999997533E-2</v>
      </c>
      <c r="P11" s="148"/>
      <c r="Q11" s="149">
        <f t="shared" si="3"/>
        <v>33.959999999999013</v>
      </c>
      <c r="R11" s="150"/>
      <c r="S11" s="38"/>
      <c r="T11" s="43"/>
      <c r="U11" s="94"/>
      <c r="V11" s="26"/>
    </row>
    <row r="12" spans="2:22" x14ac:dyDescent="0.25">
      <c r="B12" s="114" t="s">
        <v>32</v>
      </c>
      <c r="C12" s="115"/>
      <c r="D12" s="22"/>
      <c r="E12" s="22"/>
      <c r="F12" s="23"/>
      <c r="G12" s="23"/>
      <c r="H12" s="100">
        <f>97-SUM(H3,H6,H9)</f>
        <v>3.0300000000000011</v>
      </c>
      <c r="I12" s="83">
        <f t="shared" si="1"/>
        <v>3.1237113402061869</v>
      </c>
      <c r="J12" s="107"/>
      <c r="K12" s="109"/>
      <c r="L12" s="87"/>
      <c r="M12" s="23"/>
      <c r="N12" s="23"/>
      <c r="O12" s="151">
        <f>0.25-SUM(O3,O6,O9)</f>
        <v>1.4199999999988222E-2</v>
      </c>
      <c r="P12" s="152"/>
      <c r="Q12" s="153">
        <f t="shared" si="3"/>
        <v>5.6799999999952888</v>
      </c>
      <c r="R12" s="154"/>
      <c r="S12" s="89"/>
      <c r="T12" s="41"/>
      <c r="U12" s="95"/>
      <c r="V12" s="9"/>
    </row>
    <row r="13" spans="2:22" x14ac:dyDescent="0.25">
      <c r="B13" s="116" t="s">
        <v>33</v>
      </c>
      <c r="C13" s="117"/>
      <c r="D13" s="20"/>
      <c r="E13" s="20"/>
      <c r="F13" s="25"/>
      <c r="G13" s="25"/>
      <c r="H13" s="101">
        <f>97-SUM(H4,H7,H10)</f>
        <v>6.6100000000000136</v>
      </c>
      <c r="I13" s="84">
        <f t="shared" si="1"/>
        <v>6.8144329896907356</v>
      </c>
      <c r="J13" s="103">
        <f>_xlfn.STDEV.P(I12:I14)</f>
        <v>2.4671864323952968</v>
      </c>
      <c r="K13" s="110">
        <f>1.96*(J13/SQRT(3))</f>
        <v>2.7918842717334575</v>
      </c>
      <c r="L13" s="86">
        <f>AVERAGE(I12:I14)</f>
        <v>6.3505154639175316</v>
      </c>
      <c r="M13" s="116" t="s">
        <v>40</v>
      </c>
      <c r="N13" s="142"/>
      <c r="O13" s="143">
        <f t="shared" ref="O13:O14" si="5">0.25-SUM(O4,O7,O10)</f>
        <v>-1.2399999999992417E-2</v>
      </c>
      <c r="P13" s="144"/>
      <c r="Q13" s="145">
        <f t="shared" si="3"/>
        <v>-4.9599999999969668</v>
      </c>
      <c r="R13" s="146"/>
      <c r="S13" s="38">
        <f>_xlfn.STDEV.P(Q12:R14)</f>
        <v>4.3854709616560932</v>
      </c>
      <c r="T13" s="42">
        <f t="shared" si="4"/>
        <v>4.962627566861447</v>
      </c>
      <c r="U13" s="93">
        <f>AVERAGE(Q12:R14)</f>
        <v>0.7866666666662544</v>
      </c>
      <c r="V13" s="17" t="s">
        <v>29</v>
      </c>
    </row>
    <row r="14" spans="2:22" ht="15.75" thickBot="1" x14ac:dyDescent="0.3">
      <c r="B14" s="118" t="s">
        <v>34</v>
      </c>
      <c r="C14" s="119"/>
      <c r="D14" s="32"/>
      <c r="E14" s="32"/>
      <c r="F14" s="31"/>
      <c r="G14" s="31"/>
      <c r="H14" s="102">
        <f>97-SUM(H5,H8,H11)</f>
        <v>8.8400000000000034</v>
      </c>
      <c r="I14" s="85">
        <f t="shared" si="1"/>
        <v>9.1134020618556733</v>
      </c>
      <c r="J14" s="111"/>
      <c r="K14" s="112"/>
      <c r="L14" s="88"/>
      <c r="M14" s="31"/>
      <c r="N14" s="31"/>
      <c r="O14" s="147">
        <f t="shared" si="5"/>
        <v>4.1000000000011028E-3</v>
      </c>
      <c r="P14" s="148"/>
      <c r="Q14" s="149">
        <f t="shared" si="3"/>
        <v>1.6400000000004411</v>
      </c>
      <c r="R14" s="150"/>
      <c r="S14" s="90"/>
      <c r="T14" s="43"/>
      <c r="U14" s="94"/>
      <c r="V14" s="18"/>
    </row>
    <row r="16" spans="2:22" ht="15.75" thickBot="1" x14ac:dyDescent="0.3"/>
    <row r="17" spans="2:22" ht="15.75" thickBot="1" x14ac:dyDescent="0.3">
      <c r="B17" s="126" t="s">
        <v>46</v>
      </c>
      <c r="C17" s="127"/>
      <c r="D17" s="1" t="s">
        <v>9</v>
      </c>
      <c r="E17" s="128" t="s">
        <v>10</v>
      </c>
      <c r="F17" s="129"/>
      <c r="G17" s="130"/>
      <c r="H17" s="96" t="s">
        <v>48</v>
      </c>
      <c r="I17" s="54" t="s">
        <v>49</v>
      </c>
      <c r="J17" s="57" t="s">
        <v>36</v>
      </c>
      <c r="K17" s="61" t="s">
        <v>37</v>
      </c>
      <c r="L17" s="67" t="s">
        <v>50</v>
      </c>
      <c r="M17" s="128" t="s">
        <v>12</v>
      </c>
      <c r="N17" s="130"/>
      <c r="O17" s="155" t="s">
        <v>51</v>
      </c>
      <c r="P17" s="156"/>
      <c r="Q17" s="131" t="s">
        <v>52</v>
      </c>
      <c r="R17" s="132"/>
      <c r="S17" s="34" t="s">
        <v>30</v>
      </c>
      <c r="T17" s="40" t="s">
        <v>35</v>
      </c>
      <c r="U17" s="45" t="s">
        <v>53</v>
      </c>
      <c r="V17" s="1" t="s">
        <v>21</v>
      </c>
    </row>
    <row r="18" spans="2:22" x14ac:dyDescent="0.25">
      <c r="B18" s="114" t="s">
        <v>0</v>
      </c>
      <c r="C18" s="115"/>
      <c r="D18" s="2">
        <v>42.68</v>
      </c>
      <c r="E18" s="133">
        <v>84.84</v>
      </c>
      <c r="F18" s="134"/>
      <c r="G18" s="134"/>
      <c r="H18" s="97">
        <f>E18-D18</f>
        <v>42.160000000000004</v>
      </c>
      <c r="I18" s="83">
        <f>(H18/97)*100</f>
        <v>43.463917525773198</v>
      </c>
      <c r="J18" s="103"/>
      <c r="K18" s="104"/>
      <c r="L18" s="86"/>
      <c r="M18" s="135">
        <v>42.75</v>
      </c>
      <c r="N18" s="135"/>
      <c r="O18" s="151">
        <f>M18-D18</f>
        <v>7.0000000000000284E-2</v>
      </c>
      <c r="P18" s="152"/>
      <c r="Q18" s="153">
        <f>(O18*100)/0.25</f>
        <v>28.000000000000114</v>
      </c>
      <c r="R18" s="154"/>
      <c r="S18" s="89"/>
      <c r="T18" s="41"/>
      <c r="U18" s="92"/>
      <c r="V18" s="9"/>
    </row>
    <row r="19" spans="2:22" x14ac:dyDescent="0.25">
      <c r="B19" s="116" t="s">
        <v>1</v>
      </c>
      <c r="C19" s="117"/>
      <c r="D19" s="3">
        <v>46.45</v>
      </c>
      <c r="E19" s="137">
        <v>90.06</v>
      </c>
      <c r="F19" s="135"/>
      <c r="G19" s="135"/>
      <c r="H19" s="98">
        <f t="shared" ref="H19:H26" si="6">E19-D19</f>
        <v>43.61</v>
      </c>
      <c r="I19" s="84">
        <f t="shared" ref="I19:I29" si="7">(H19/97)*100</f>
        <v>44.958762886597938</v>
      </c>
      <c r="J19" s="103">
        <f>_xlfn.STDEV.P(I18:I20)</f>
        <v>1.1456139664151055</v>
      </c>
      <c r="K19" s="105">
        <f>1.96*(J19/SQRT(3))</f>
        <v>1.296384242518426</v>
      </c>
      <c r="L19" s="86">
        <f>AVERAGE(I18:I20)</f>
        <v>43.52577319587629</v>
      </c>
      <c r="M19" s="135">
        <v>46.52</v>
      </c>
      <c r="N19" s="135"/>
      <c r="O19" s="143">
        <f t="shared" ref="O19:O26" si="8">M19-D19</f>
        <v>7.0000000000000284E-2</v>
      </c>
      <c r="P19" s="144"/>
      <c r="Q19" s="145">
        <f t="shared" ref="Q19:Q29" si="9">(O19*100)/0.25</f>
        <v>28.000000000000114</v>
      </c>
      <c r="R19" s="146"/>
      <c r="S19" s="38">
        <f>_xlfn.STDEV.P(Q18:R20)</f>
        <v>1.8856180831650915</v>
      </c>
      <c r="T19" s="42">
        <f>1.96*(S19/SQRT(3))</f>
        <v>2.1337777314922159</v>
      </c>
      <c r="U19" s="93">
        <f>AVERAGE(Q18:R20)</f>
        <v>26.666666666666099</v>
      </c>
      <c r="V19" s="17" t="s">
        <v>22</v>
      </c>
    </row>
    <row r="20" spans="2:22" ht="15.75" thickBot="1" x14ac:dyDescent="0.3">
      <c r="B20" s="118" t="s">
        <v>2</v>
      </c>
      <c r="C20" s="119"/>
      <c r="D20" s="4">
        <v>43.84</v>
      </c>
      <c r="E20" s="137">
        <v>84.73</v>
      </c>
      <c r="F20" s="135"/>
      <c r="G20" s="135"/>
      <c r="H20" s="99">
        <f t="shared" si="6"/>
        <v>40.89</v>
      </c>
      <c r="I20" s="85">
        <f t="shared" si="7"/>
        <v>42.154639175257728</v>
      </c>
      <c r="J20" s="103"/>
      <c r="K20" s="106"/>
      <c r="L20" s="86"/>
      <c r="M20" s="135">
        <v>43.9</v>
      </c>
      <c r="N20" s="135"/>
      <c r="O20" s="147">
        <f t="shared" si="8"/>
        <v>5.9999999999995168E-2</v>
      </c>
      <c r="P20" s="148"/>
      <c r="Q20" s="149">
        <f t="shared" si="9"/>
        <v>23.999999999998067</v>
      </c>
      <c r="R20" s="150"/>
      <c r="S20" s="91"/>
      <c r="T20" s="43"/>
      <c r="U20" s="94"/>
      <c r="V20" s="13"/>
    </row>
    <row r="21" spans="2:22" x14ac:dyDescent="0.25">
      <c r="B21" s="114" t="s">
        <v>3</v>
      </c>
      <c r="C21" s="115"/>
      <c r="D21" s="2">
        <v>63.32</v>
      </c>
      <c r="E21" s="133">
        <v>0</v>
      </c>
      <c r="F21" s="134"/>
      <c r="G21" s="134"/>
      <c r="H21" s="97">
        <v>0</v>
      </c>
      <c r="I21" s="83">
        <f t="shared" si="7"/>
        <v>0</v>
      </c>
      <c r="J21" s="107"/>
      <c r="K21" s="104"/>
      <c r="L21" s="87"/>
      <c r="M21" s="134">
        <v>0</v>
      </c>
      <c r="N21" s="134"/>
      <c r="O21" s="151">
        <v>0</v>
      </c>
      <c r="P21" s="152"/>
      <c r="Q21" s="153">
        <f t="shared" si="9"/>
        <v>0</v>
      </c>
      <c r="R21" s="154"/>
      <c r="S21" s="38"/>
      <c r="T21" s="44"/>
      <c r="U21" s="95"/>
      <c r="V21" s="9"/>
    </row>
    <row r="22" spans="2:22" x14ac:dyDescent="0.25">
      <c r="B22" s="116" t="s">
        <v>4</v>
      </c>
      <c r="C22" s="117"/>
      <c r="D22" s="3">
        <v>42.36</v>
      </c>
      <c r="E22" s="137">
        <v>0</v>
      </c>
      <c r="F22" s="135"/>
      <c r="G22" s="135"/>
      <c r="H22" s="98">
        <v>0</v>
      </c>
      <c r="I22" s="84">
        <f t="shared" si="7"/>
        <v>0</v>
      </c>
      <c r="J22" s="103">
        <f>_xlfn.STDEV.P(I21:I23)</f>
        <v>0</v>
      </c>
      <c r="K22" s="105">
        <f>1.96*(J22/SQRT(3))</f>
        <v>0</v>
      </c>
      <c r="L22" s="86">
        <f>AVERAGE(I21:I23)</f>
        <v>0</v>
      </c>
      <c r="M22" s="135">
        <v>0</v>
      </c>
      <c r="N22" s="135"/>
      <c r="O22" s="143">
        <v>0</v>
      </c>
      <c r="P22" s="144"/>
      <c r="Q22" s="145">
        <f t="shared" si="9"/>
        <v>0</v>
      </c>
      <c r="R22" s="146"/>
      <c r="S22" s="38">
        <f>_xlfn.STDEV.P(Q21:R23)</f>
        <v>0</v>
      </c>
      <c r="T22" s="44">
        <f t="shared" ref="T22" si="10">1.96*(S22/SQRT(3))</f>
        <v>0</v>
      </c>
      <c r="U22" s="93">
        <f t="shared" ref="U22" si="11">AVERAGE(Q21:R23)</f>
        <v>0</v>
      </c>
      <c r="V22" s="17" t="s">
        <v>23</v>
      </c>
    </row>
    <row r="23" spans="2:22" ht="15.75" thickBot="1" x14ac:dyDescent="0.3">
      <c r="B23" s="118" t="s">
        <v>5</v>
      </c>
      <c r="C23" s="119"/>
      <c r="D23" s="4">
        <v>62.36</v>
      </c>
      <c r="E23" s="138">
        <v>0</v>
      </c>
      <c r="F23" s="139"/>
      <c r="G23" s="139"/>
      <c r="H23" s="99">
        <v>0</v>
      </c>
      <c r="I23" s="85">
        <f t="shared" si="7"/>
        <v>0</v>
      </c>
      <c r="J23" s="108"/>
      <c r="K23" s="106"/>
      <c r="L23" s="88"/>
      <c r="M23" s="139">
        <v>0</v>
      </c>
      <c r="N23" s="139"/>
      <c r="O23" s="147">
        <v>0</v>
      </c>
      <c r="P23" s="148"/>
      <c r="Q23" s="149">
        <f t="shared" si="9"/>
        <v>0</v>
      </c>
      <c r="R23" s="150"/>
      <c r="S23" s="38"/>
      <c r="T23" s="44"/>
      <c r="U23" s="94"/>
      <c r="V23" s="13"/>
    </row>
    <row r="24" spans="2:22" x14ac:dyDescent="0.25">
      <c r="B24" s="114" t="s">
        <v>6</v>
      </c>
      <c r="C24" s="115"/>
      <c r="D24" s="2">
        <v>48.51</v>
      </c>
      <c r="E24" s="137">
        <v>95.79</v>
      </c>
      <c r="F24" s="135"/>
      <c r="G24" s="135"/>
      <c r="H24" s="97">
        <f t="shared" si="6"/>
        <v>47.280000000000008</v>
      </c>
      <c r="I24" s="83">
        <f t="shared" si="7"/>
        <v>48.742268041237125</v>
      </c>
      <c r="J24" s="107"/>
      <c r="K24" s="104"/>
      <c r="L24" s="87"/>
      <c r="M24" s="135">
        <v>48.64</v>
      </c>
      <c r="N24" s="135"/>
      <c r="O24" s="151">
        <f t="shared" si="8"/>
        <v>0.13000000000000256</v>
      </c>
      <c r="P24" s="152"/>
      <c r="Q24" s="153">
        <f t="shared" si="9"/>
        <v>52.000000000001023</v>
      </c>
      <c r="R24" s="154"/>
      <c r="S24" s="89"/>
      <c r="T24" s="41"/>
      <c r="U24" s="95"/>
      <c r="V24" s="9"/>
    </row>
    <row r="25" spans="2:22" x14ac:dyDescent="0.25">
      <c r="B25" s="116" t="s">
        <v>7</v>
      </c>
      <c r="C25" s="117"/>
      <c r="D25" s="3">
        <v>42.57</v>
      </c>
      <c r="E25" s="137">
        <v>92</v>
      </c>
      <c r="F25" s="135"/>
      <c r="G25" s="135"/>
      <c r="H25" s="98">
        <f t="shared" si="6"/>
        <v>49.43</v>
      </c>
      <c r="I25" s="84">
        <f t="shared" si="7"/>
        <v>50.958762886597938</v>
      </c>
      <c r="J25" s="103">
        <f>_xlfn.STDEV.P(I24:I26)</f>
        <v>1.1604643600598676</v>
      </c>
      <c r="K25" s="105">
        <f>1.96*(J25/SQRT(3))</f>
        <v>1.3131890449044417</v>
      </c>
      <c r="L25" s="86">
        <f>AVERAGE(I24:I26)</f>
        <v>50.364261168384893</v>
      </c>
      <c r="M25" s="135">
        <v>42.71</v>
      </c>
      <c r="N25" s="135"/>
      <c r="O25" s="143">
        <f t="shared" si="8"/>
        <v>0.14000000000000057</v>
      </c>
      <c r="P25" s="144"/>
      <c r="Q25" s="145">
        <f t="shared" si="9"/>
        <v>56.000000000000227</v>
      </c>
      <c r="R25" s="146"/>
      <c r="S25" s="38">
        <f>_xlfn.STDEV.P(Q24:R26)</f>
        <v>3.2659863237114148</v>
      </c>
      <c r="T25" s="42">
        <f t="shared" ref="T25" si="12">1.96*(S25/SQRT(3))</f>
        <v>3.6958114430022668</v>
      </c>
      <c r="U25" s="93">
        <f>AVERAGE(Q24:R26)</f>
        <v>56.000000000001172</v>
      </c>
      <c r="V25" s="17" t="s">
        <v>24</v>
      </c>
    </row>
    <row r="26" spans="2:22" ht="15.75" thickBot="1" x14ac:dyDescent="0.3">
      <c r="B26" s="118" t="s">
        <v>8</v>
      </c>
      <c r="C26" s="119"/>
      <c r="D26" s="4">
        <v>45.55</v>
      </c>
      <c r="E26" s="138">
        <v>95.4</v>
      </c>
      <c r="F26" s="139"/>
      <c r="G26" s="139"/>
      <c r="H26" s="99">
        <f t="shared" si="6"/>
        <v>49.850000000000009</v>
      </c>
      <c r="I26" s="85">
        <f t="shared" si="7"/>
        <v>51.391752577319593</v>
      </c>
      <c r="J26" s="108"/>
      <c r="K26" s="106"/>
      <c r="L26" s="88"/>
      <c r="M26" s="139">
        <v>45.7</v>
      </c>
      <c r="N26" s="139"/>
      <c r="O26" s="147">
        <f t="shared" si="8"/>
        <v>0.15000000000000568</v>
      </c>
      <c r="P26" s="148"/>
      <c r="Q26" s="149">
        <f t="shared" si="9"/>
        <v>60.000000000002274</v>
      </c>
      <c r="R26" s="150"/>
      <c r="S26" s="38"/>
      <c r="T26" s="43"/>
      <c r="U26" s="94"/>
      <c r="V26" s="26"/>
    </row>
    <row r="27" spans="2:22" x14ac:dyDescent="0.25">
      <c r="B27" s="114" t="s">
        <v>32</v>
      </c>
      <c r="C27" s="115"/>
      <c r="D27" s="22"/>
      <c r="E27" s="22"/>
      <c r="F27" s="23"/>
      <c r="G27" s="23"/>
      <c r="H27" s="100">
        <f>97-SUM(H18,H21,H24)</f>
        <v>7.5599999999999881</v>
      </c>
      <c r="I27" s="83">
        <f t="shared" si="7"/>
        <v>7.7938144329896781</v>
      </c>
      <c r="J27" s="107"/>
      <c r="K27" s="109"/>
      <c r="L27" s="87"/>
      <c r="M27" s="23"/>
      <c r="N27" s="23"/>
      <c r="O27" s="151">
        <f>0.25-SUM(O18,O21,O24)</f>
        <v>4.9999999999997158E-2</v>
      </c>
      <c r="P27" s="152"/>
      <c r="Q27" s="153">
        <f t="shared" si="9"/>
        <v>19.999999999998863</v>
      </c>
      <c r="R27" s="154"/>
      <c r="S27" s="89"/>
      <c r="T27" s="41"/>
      <c r="U27" s="95"/>
      <c r="V27" s="9"/>
    </row>
    <row r="28" spans="2:22" x14ac:dyDescent="0.25">
      <c r="B28" s="116" t="s">
        <v>33</v>
      </c>
      <c r="C28" s="117"/>
      <c r="D28" s="20"/>
      <c r="E28" s="20"/>
      <c r="F28" s="25"/>
      <c r="G28" s="25"/>
      <c r="H28" s="101">
        <f>97-SUM(H19,H22,H25)</f>
        <v>3.960000000000008</v>
      </c>
      <c r="I28" s="84">
        <f t="shared" si="7"/>
        <v>4.0824742268041323</v>
      </c>
      <c r="J28" s="103">
        <f>_xlfn.STDEV.P(I27:I29)</f>
        <v>1.5345095231454262</v>
      </c>
      <c r="K28" s="110">
        <f>1.96*(J28/SQRT(3))</f>
        <v>1.7364609930736301</v>
      </c>
      <c r="L28" s="86">
        <f>AVERAGE(I27:I29)</f>
        <v>6.1099656357388277</v>
      </c>
      <c r="M28" s="116" t="s">
        <v>40</v>
      </c>
      <c r="N28" s="142"/>
      <c r="O28" s="143">
        <f t="shared" ref="O28:O29" si="13">0.25-SUM(O19,O22,O25)</f>
        <v>3.9999999999999147E-2</v>
      </c>
      <c r="P28" s="144"/>
      <c r="Q28" s="145">
        <f t="shared" si="9"/>
        <v>15.999999999999659</v>
      </c>
      <c r="R28" s="146"/>
      <c r="S28" s="38">
        <f>_xlfn.STDEV.P(Q27:R29)</f>
        <v>1.8856180831637517</v>
      </c>
      <c r="T28" s="42">
        <f t="shared" ref="T28" si="14">1.96*(S28/SQRT(3))</f>
        <v>2.1337777314906998</v>
      </c>
      <c r="U28" s="93">
        <f>AVERAGE(Q27:R29)</f>
        <v>17.333333333332728</v>
      </c>
      <c r="V28" s="17" t="s">
        <v>29</v>
      </c>
    </row>
    <row r="29" spans="2:22" ht="15.75" thickBot="1" x14ac:dyDescent="0.3">
      <c r="B29" s="118" t="s">
        <v>34</v>
      </c>
      <c r="C29" s="119"/>
      <c r="D29" s="32"/>
      <c r="E29" s="32"/>
      <c r="F29" s="31"/>
      <c r="G29" s="31"/>
      <c r="H29" s="102">
        <f>97-SUM(H20,H23,H26)</f>
        <v>6.2599999999999909</v>
      </c>
      <c r="I29" s="85">
        <f t="shared" si="7"/>
        <v>6.4536082474226708</v>
      </c>
      <c r="J29" s="111"/>
      <c r="K29" s="112"/>
      <c r="L29" s="88"/>
      <c r="M29" s="31"/>
      <c r="N29" s="31"/>
      <c r="O29" s="147">
        <f t="shared" si="13"/>
        <v>3.9999999999999147E-2</v>
      </c>
      <c r="P29" s="148"/>
      <c r="Q29" s="149">
        <f t="shared" si="9"/>
        <v>15.999999999999659</v>
      </c>
      <c r="R29" s="150"/>
      <c r="S29" s="90"/>
      <c r="T29" s="43"/>
      <c r="U29" s="94"/>
      <c r="V29" s="18"/>
    </row>
    <row r="31" spans="2:22" ht="15.75" thickBot="1" x14ac:dyDescent="0.3"/>
    <row r="32" spans="2:22" ht="15.75" thickBot="1" x14ac:dyDescent="0.3">
      <c r="B32" s="126" t="s">
        <v>45</v>
      </c>
      <c r="C32" s="127"/>
      <c r="D32" s="1" t="s">
        <v>9</v>
      </c>
      <c r="E32" s="128" t="s">
        <v>10</v>
      </c>
      <c r="F32" s="129"/>
      <c r="G32" s="130"/>
      <c r="H32" s="96" t="s">
        <v>48</v>
      </c>
      <c r="I32" s="54" t="s">
        <v>49</v>
      </c>
      <c r="J32" s="57" t="s">
        <v>36</v>
      </c>
      <c r="K32" s="61" t="s">
        <v>37</v>
      </c>
      <c r="L32" s="67" t="s">
        <v>50</v>
      </c>
      <c r="M32" s="128" t="s">
        <v>12</v>
      </c>
      <c r="N32" s="130"/>
      <c r="O32" s="155" t="s">
        <v>51</v>
      </c>
      <c r="P32" s="156"/>
      <c r="Q32" s="131" t="s">
        <v>52</v>
      </c>
      <c r="R32" s="132"/>
      <c r="S32" s="34" t="s">
        <v>30</v>
      </c>
      <c r="T32" s="40" t="s">
        <v>35</v>
      </c>
      <c r="U32" s="45" t="s">
        <v>53</v>
      </c>
      <c r="V32" s="1" t="s">
        <v>21</v>
      </c>
    </row>
    <row r="33" spans="2:22" x14ac:dyDescent="0.25">
      <c r="B33" s="114" t="s">
        <v>0</v>
      </c>
      <c r="C33" s="115"/>
      <c r="D33" s="2">
        <v>47.89</v>
      </c>
      <c r="E33" s="133">
        <v>86.62</v>
      </c>
      <c r="F33" s="134"/>
      <c r="G33" s="134"/>
      <c r="H33" s="97">
        <f>E33-D33</f>
        <v>38.730000000000004</v>
      </c>
      <c r="I33" s="83">
        <f>(H33/97)*100</f>
        <v>39.927835051546396</v>
      </c>
      <c r="J33" s="103"/>
      <c r="K33" s="104"/>
      <c r="L33" s="86"/>
      <c r="M33" s="135">
        <v>47.99</v>
      </c>
      <c r="N33" s="135"/>
      <c r="O33" s="151">
        <f>M33-D33</f>
        <v>0.10000000000000142</v>
      </c>
      <c r="P33" s="152"/>
      <c r="Q33" s="153">
        <f>(O33*100)/0.25</f>
        <v>40.000000000000568</v>
      </c>
      <c r="R33" s="154"/>
      <c r="S33" s="89"/>
      <c r="T33" s="41"/>
      <c r="U33" s="92"/>
      <c r="V33" s="9"/>
    </row>
    <row r="34" spans="2:22" x14ac:dyDescent="0.25">
      <c r="B34" s="116" t="s">
        <v>1</v>
      </c>
      <c r="C34" s="117"/>
      <c r="D34" s="3">
        <v>45.4</v>
      </c>
      <c r="E34" s="137">
        <v>85.13</v>
      </c>
      <c r="F34" s="135"/>
      <c r="G34" s="135"/>
      <c r="H34" s="98">
        <f t="shared" ref="H34:H41" si="15">E34-D34</f>
        <v>39.729999999999997</v>
      </c>
      <c r="I34" s="84">
        <f t="shared" ref="I34:I44" si="16">(H34/97)*100</f>
        <v>40.958762886597931</v>
      </c>
      <c r="J34" s="103">
        <f>_xlfn.STDEV.P(I33:I35)</f>
        <v>2.7058446302446102</v>
      </c>
      <c r="K34" s="105">
        <f>1.96*(J34/SQRT(3))</f>
        <v>3.061951446287777</v>
      </c>
      <c r="L34" s="86">
        <f>AVERAGE(I33:I35)</f>
        <v>42.333333333333336</v>
      </c>
      <c r="M34" s="135">
        <v>45.49</v>
      </c>
      <c r="N34" s="135"/>
      <c r="O34" s="143">
        <f t="shared" ref="O34:O35" si="17">M34-D34</f>
        <v>9.0000000000003411E-2</v>
      </c>
      <c r="P34" s="144"/>
      <c r="Q34" s="145">
        <f t="shared" ref="Q34:Q44" si="18">(O34*100)/0.25</f>
        <v>36.000000000001364</v>
      </c>
      <c r="R34" s="146"/>
      <c r="S34" s="38">
        <f>_xlfn.STDEV.P(Q33:R35)</f>
        <v>1.8856180831637517</v>
      </c>
      <c r="T34" s="42">
        <f>1.96*(S34/SQRT(3))</f>
        <v>2.1337777314906998</v>
      </c>
      <c r="U34" s="93">
        <f>AVERAGE(Q33:R35)</f>
        <v>37.33333333333443</v>
      </c>
      <c r="V34" s="17" t="s">
        <v>22</v>
      </c>
    </row>
    <row r="35" spans="2:22" ht="15.75" thickBot="1" x14ac:dyDescent="0.3">
      <c r="B35" s="118" t="s">
        <v>2</v>
      </c>
      <c r="C35" s="119"/>
      <c r="D35" s="4">
        <v>46.41</v>
      </c>
      <c r="E35" s="137">
        <v>91.14</v>
      </c>
      <c r="F35" s="135"/>
      <c r="G35" s="135"/>
      <c r="H35" s="99">
        <f t="shared" si="15"/>
        <v>44.730000000000004</v>
      </c>
      <c r="I35" s="85">
        <f t="shared" si="16"/>
        <v>46.113402061855673</v>
      </c>
      <c r="J35" s="103"/>
      <c r="K35" s="106"/>
      <c r="L35" s="86"/>
      <c r="M35" s="135">
        <v>46.5</v>
      </c>
      <c r="N35" s="135"/>
      <c r="O35" s="147">
        <f t="shared" si="17"/>
        <v>9.0000000000003411E-2</v>
      </c>
      <c r="P35" s="148"/>
      <c r="Q35" s="149">
        <f t="shared" si="18"/>
        <v>36.000000000001364</v>
      </c>
      <c r="R35" s="150"/>
      <c r="S35" s="91"/>
      <c r="T35" s="43"/>
      <c r="U35" s="94"/>
      <c r="V35" s="13"/>
    </row>
    <row r="36" spans="2:22" x14ac:dyDescent="0.25">
      <c r="B36" s="114" t="s">
        <v>3</v>
      </c>
      <c r="C36" s="115"/>
      <c r="D36" s="2">
        <v>42.68</v>
      </c>
      <c r="E36" s="133">
        <v>0</v>
      </c>
      <c r="F36" s="134"/>
      <c r="G36" s="134"/>
      <c r="H36" s="97">
        <v>0</v>
      </c>
      <c r="I36" s="83">
        <f t="shared" si="16"/>
        <v>0</v>
      </c>
      <c r="J36" s="107"/>
      <c r="K36" s="104"/>
      <c r="L36" s="87"/>
      <c r="M36" s="134">
        <v>0</v>
      </c>
      <c r="N36" s="134"/>
      <c r="O36" s="151">
        <v>0</v>
      </c>
      <c r="P36" s="152"/>
      <c r="Q36" s="153">
        <f t="shared" si="18"/>
        <v>0</v>
      </c>
      <c r="R36" s="154"/>
      <c r="S36" s="38"/>
      <c r="T36" s="44"/>
      <c r="U36" s="95"/>
      <c r="V36" s="9"/>
    </row>
    <row r="37" spans="2:22" x14ac:dyDescent="0.25">
      <c r="B37" s="116" t="s">
        <v>4</v>
      </c>
      <c r="C37" s="117"/>
      <c r="D37" s="3">
        <v>46.45</v>
      </c>
      <c r="E37" s="137">
        <v>0</v>
      </c>
      <c r="F37" s="135"/>
      <c r="G37" s="135"/>
      <c r="H37" s="98">
        <v>0</v>
      </c>
      <c r="I37" s="84">
        <f t="shared" si="16"/>
        <v>0</v>
      </c>
      <c r="J37" s="103">
        <f>_xlfn.STDEV.P(I36:I38)</f>
        <v>0</v>
      </c>
      <c r="K37" s="105">
        <f>1.96*(J37/SQRT(3))</f>
        <v>0</v>
      </c>
      <c r="L37" s="86">
        <f>AVERAGE(I36:I38)</f>
        <v>0</v>
      </c>
      <c r="M37" s="135">
        <v>0</v>
      </c>
      <c r="N37" s="135"/>
      <c r="O37" s="143">
        <v>0</v>
      </c>
      <c r="P37" s="144"/>
      <c r="Q37" s="145">
        <f t="shared" si="18"/>
        <v>0</v>
      </c>
      <c r="R37" s="146"/>
      <c r="S37" s="38">
        <f>_xlfn.STDEV.P(Q36:R38)</f>
        <v>0</v>
      </c>
      <c r="T37" s="44">
        <f t="shared" ref="T37" si="19">1.96*(S37/SQRT(3))</f>
        <v>0</v>
      </c>
      <c r="U37" s="93">
        <f t="shared" ref="U37" si="20">AVERAGE(Q36:R38)</f>
        <v>0</v>
      </c>
      <c r="V37" s="17" t="s">
        <v>23</v>
      </c>
    </row>
    <row r="38" spans="2:22" ht="15.75" thickBot="1" x14ac:dyDescent="0.3">
      <c r="B38" s="118" t="s">
        <v>5</v>
      </c>
      <c r="C38" s="119"/>
      <c r="D38" s="4">
        <v>43.83</v>
      </c>
      <c r="E38" s="138">
        <v>0</v>
      </c>
      <c r="F38" s="139"/>
      <c r="G38" s="139"/>
      <c r="H38" s="99">
        <v>0</v>
      </c>
      <c r="I38" s="85">
        <f t="shared" si="16"/>
        <v>0</v>
      </c>
      <c r="J38" s="108"/>
      <c r="K38" s="106"/>
      <c r="L38" s="88"/>
      <c r="M38" s="139">
        <v>0</v>
      </c>
      <c r="N38" s="139"/>
      <c r="O38" s="147">
        <v>0</v>
      </c>
      <c r="P38" s="148"/>
      <c r="Q38" s="149">
        <f t="shared" si="18"/>
        <v>0</v>
      </c>
      <c r="R38" s="150"/>
      <c r="S38" s="38"/>
      <c r="T38" s="44"/>
      <c r="U38" s="94"/>
      <c r="V38" s="13"/>
    </row>
    <row r="39" spans="2:22" x14ac:dyDescent="0.25">
      <c r="B39" s="114" t="s">
        <v>6</v>
      </c>
      <c r="C39" s="115"/>
      <c r="D39" s="2">
        <v>44.08</v>
      </c>
      <c r="E39" s="137">
        <v>95.62</v>
      </c>
      <c r="F39" s="135"/>
      <c r="G39" s="135"/>
      <c r="H39" s="97">
        <f t="shared" si="15"/>
        <v>51.540000000000006</v>
      </c>
      <c r="I39" s="83">
        <f t="shared" si="16"/>
        <v>53.134020618556711</v>
      </c>
      <c r="J39" s="107"/>
      <c r="K39" s="104"/>
      <c r="L39" s="87"/>
      <c r="M39" s="135">
        <v>44.18</v>
      </c>
      <c r="N39" s="135"/>
      <c r="O39" s="151">
        <f t="shared" ref="O39:O41" si="21">M39-D39</f>
        <v>0.10000000000000142</v>
      </c>
      <c r="P39" s="152"/>
      <c r="Q39" s="153">
        <f t="shared" si="18"/>
        <v>40.000000000000568</v>
      </c>
      <c r="R39" s="154"/>
      <c r="S39" s="89"/>
      <c r="T39" s="41"/>
      <c r="U39" s="95"/>
      <c r="V39" s="9"/>
    </row>
    <row r="40" spans="2:22" x14ac:dyDescent="0.25">
      <c r="B40" s="116" t="s">
        <v>7</v>
      </c>
      <c r="C40" s="117"/>
      <c r="D40" s="3">
        <v>63.57</v>
      </c>
      <c r="E40" s="137">
        <v>118.23</v>
      </c>
      <c r="F40" s="135"/>
      <c r="G40" s="135"/>
      <c r="H40" s="98">
        <f t="shared" si="15"/>
        <v>54.660000000000004</v>
      </c>
      <c r="I40" s="84">
        <f t="shared" si="16"/>
        <v>56.350515463917525</v>
      </c>
      <c r="J40" s="103">
        <f>_xlfn.STDEV.P(I39:I41)</f>
        <v>1.7725630880282837</v>
      </c>
      <c r="K40" s="105">
        <f>1.96*(J40/SQRT(3))</f>
        <v>2.005843961016299</v>
      </c>
      <c r="L40" s="86">
        <f>AVERAGE(I39:I41)</f>
        <v>53.900343642611688</v>
      </c>
      <c r="M40" s="135">
        <v>63.7</v>
      </c>
      <c r="N40" s="135"/>
      <c r="O40" s="143">
        <f t="shared" si="21"/>
        <v>0.13000000000000256</v>
      </c>
      <c r="P40" s="144"/>
      <c r="Q40" s="145">
        <f t="shared" si="18"/>
        <v>52.000000000001023</v>
      </c>
      <c r="R40" s="146"/>
      <c r="S40" s="38">
        <f>_xlfn.STDEV.P(Q39:R41)</f>
        <v>6.7986926847903204</v>
      </c>
      <c r="T40" s="42">
        <f t="shared" ref="T40" si="22">1.96*(S40/SQRT(3))</f>
        <v>7.693445021334413</v>
      </c>
      <c r="U40" s="93">
        <f>AVERAGE(Q39:R41)</f>
        <v>49.33333333333394</v>
      </c>
      <c r="V40" s="17" t="s">
        <v>24</v>
      </c>
    </row>
    <row r="41" spans="2:22" ht="15.75" thickBot="1" x14ac:dyDescent="0.3">
      <c r="B41" s="118" t="s">
        <v>8</v>
      </c>
      <c r="C41" s="119"/>
      <c r="D41" s="4">
        <v>47.96</v>
      </c>
      <c r="E41" s="138">
        <v>98.61</v>
      </c>
      <c r="F41" s="139"/>
      <c r="G41" s="139"/>
      <c r="H41" s="99">
        <f t="shared" si="15"/>
        <v>50.65</v>
      </c>
      <c r="I41" s="85">
        <f t="shared" si="16"/>
        <v>52.216494845360828</v>
      </c>
      <c r="J41" s="108"/>
      <c r="K41" s="106"/>
      <c r="L41" s="88"/>
      <c r="M41" s="139">
        <v>48.1</v>
      </c>
      <c r="N41" s="139"/>
      <c r="O41" s="147">
        <f t="shared" si="21"/>
        <v>0.14000000000000057</v>
      </c>
      <c r="P41" s="148"/>
      <c r="Q41" s="149">
        <f t="shared" si="18"/>
        <v>56.000000000000227</v>
      </c>
      <c r="R41" s="150"/>
      <c r="S41" s="38"/>
      <c r="T41" s="43"/>
      <c r="U41" s="94"/>
      <c r="V41" s="26"/>
    </row>
    <row r="42" spans="2:22" x14ac:dyDescent="0.25">
      <c r="B42" s="114" t="s">
        <v>32</v>
      </c>
      <c r="C42" s="115"/>
      <c r="D42" s="22"/>
      <c r="E42" s="22"/>
      <c r="F42" s="23"/>
      <c r="G42" s="23"/>
      <c r="H42" s="100">
        <f>97-SUM(H33,H36,H39)</f>
        <v>6.7299999999999898</v>
      </c>
      <c r="I42" s="83">
        <f t="shared" si="16"/>
        <v>6.9381443298968959</v>
      </c>
      <c r="J42" s="107"/>
      <c r="K42" s="109"/>
      <c r="L42" s="87"/>
      <c r="M42" s="23"/>
      <c r="N42" s="23"/>
      <c r="O42" s="151">
        <f>0.25-SUM(O33,O36,O39)</f>
        <v>4.9999999999997158E-2</v>
      </c>
      <c r="P42" s="152"/>
      <c r="Q42" s="153">
        <f t="shared" si="18"/>
        <v>19.999999999998863</v>
      </c>
      <c r="R42" s="154"/>
      <c r="S42" s="89"/>
      <c r="T42" s="41"/>
      <c r="U42" s="95"/>
      <c r="V42" s="9"/>
    </row>
    <row r="43" spans="2:22" x14ac:dyDescent="0.25">
      <c r="B43" s="116" t="s">
        <v>33</v>
      </c>
      <c r="C43" s="117"/>
      <c r="D43" s="20"/>
      <c r="E43" s="20"/>
      <c r="F43" s="25"/>
      <c r="G43" s="25"/>
      <c r="H43" s="101">
        <f>97-SUM(H34,H37,H40)</f>
        <v>2.6099999999999994</v>
      </c>
      <c r="I43" s="84">
        <f t="shared" si="16"/>
        <v>2.6907216494845354</v>
      </c>
      <c r="J43" s="103">
        <f>_xlfn.STDEV.P(I42:I44)</f>
        <v>2.2811916997796216</v>
      </c>
      <c r="K43" s="110">
        <f>1.96*(J43/SQRT(3))</f>
        <v>2.5814114182041727</v>
      </c>
      <c r="L43" s="86">
        <f>AVERAGE(I42:I44)</f>
        <v>3.7663230240549801</v>
      </c>
      <c r="M43" s="116" t="s">
        <v>40</v>
      </c>
      <c r="N43" s="142"/>
      <c r="O43" s="143">
        <f t="shared" ref="O43:O44" si="23">0.25-SUM(O34,O37,O40)</f>
        <v>2.9999999999994031E-2</v>
      </c>
      <c r="P43" s="144"/>
      <c r="Q43" s="145">
        <f t="shared" si="18"/>
        <v>11.999999999997613</v>
      </c>
      <c r="R43" s="146"/>
      <c r="S43" s="38">
        <f>_xlfn.STDEV.P(Q42:R44)</f>
        <v>4.9888765156988617</v>
      </c>
      <c r="T43" s="42">
        <f t="shared" ref="T43" si="24">1.96*(S43/SQRT(3))</f>
        <v>5.6454452306133787</v>
      </c>
      <c r="U43" s="93">
        <f>AVERAGE(Q42:R44)</f>
        <v>13.333333333331629</v>
      </c>
      <c r="V43" s="17" t="s">
        <v>29</v>
      </c>
    </row>
    <row r="44" spans="2:22" ht="15.75" thickBot="1" x14ac:dyDescent="0.3">
      <c r="B44" s="118" t="s">
        <v>34</v>
      </c>
      <c r="C44" s="119"/>
      <c r="D44" s="32"/>
      <c r="E44" s="32"/>
      <c r="F44" s="31"/>
      <c r="G44" s="31"/>
      <c r="H44" s="102">
        <f>97-SUM(H35,H38,H41)</f>
        <v>1.6200000000000045</v>
      </c>
      <c r="I44" s="85">
        <f t="shared" si="16"/>
        <v>1.6701030927835099</v>
      </c>
      <c r="J44" s="111"/>
      <c r="K44" s="112"/>
      <c r="L44" s="88"/>
      <c r="M44" s="31"/>
      <c r="N44" s="31"/>
      <c r="O44" s="147">
        <f t="shared" si="23"/>
        <v>1.9999999999996021E-2</v>
      </c>
      <c r="P44" s="148"/>
      <c r="Q44" s="149">
        <f t="shared" si="18"/>
        <v>7.9999999999984084</v>
      </c>
      <c r="R44" s="150"/>
      <c r="S44" s="90"/>
      <c r="T44" s="43"/>
      <c r="U44" s="94"/>
      <c r="V44" s="18"/>
    </row>
    <row r="46" spans="2:22" ht="15.75" thickBot="1" x14ac:dyDescent="0.3"/>
    <row r="47" spans="2:22" ht="15.75" thickBot="1" x14ac:dyDescent="0.3">
      <c r="B47" s="126" t="s">
        <v>44</v>
      </c>
      <c r="C47" s="127"/>
      <c r="D47" s="1" t="s">
        <v>9</v>
      </c>
      <c r="E47" s="128" t="s">
        <v>10</v>
      </c>
      <c r="F47" s="129"/>
      <c r="G47" s="130"/>
      <c r="H47" s="96" t="s">
        <v>48</v>
      </c>
      <c r="I47" s="54" t="s">
        <v>49</v>
      </c>
      <c r="J47" s="57" t="s">
        <v>36</v>
      </c>
      <c r="K47" s="61" t="s">
        <v>37</v>
      </c>
      <c r="L47" s="67" t="s">
        <v>50</v>
      </c>
      <c r="M47" s="128" t="s">
        <v>12</v>
      </c>
      <c r="N47" s="130"/>
      <c r="O47" s="155" t="s">
        <v>51</v>
      </c>
      <c r="P47" s="156"/>
      <c r="Q47" s="131" t="s">
        <v>52</v>
      </c>
      <c r="R47" s="132"/>
      <c r="S47" s="34" t="s">
        <v>30</v>
      </c>
      <c r="T47" s="40" t="s">
        <v>35</v>
      </c>
      <c r="U47" s="45" t="s">
        <v>53</v>
      </c>
      <c r="V47" s="1" t="s">
        <v>21</v>
      </c>
    </row>
    <row r="48" spans="2:22" x14ac:dyDescent="0.25">
      <c r="B48" s="114" t="s">
        <v>0</v>
      </c>
      <c r="C48" s="115"/>
      <c r="D48" s="2">
        <v>62.11</v>
      </c>
      <c r="E48" s="133">
        <v>101.48</v>
      </c>
      <c r="F48" s="134"/>
      <c r="G48" s="134"/>
      <c r="H48" s="97">
        <f>E48-D48</f>
        <v>39.370000000000005</v>
      </c>
      <c r="I48" s="83">
        <f>(H48/97)*100</f>
        <v>40.587628865979383</v>
      </c>
      <c r="J48" s="103"/>
      <c r="K48" s="104"/>
      <c r="L48" s="86"/>
      <c r="M48" s="135">
        <v>62.21</v>
      </c>
      <c r="N48" s="135"/>
      <c r="O48" s="151">
        <f>M48-D48</f>
        <v>0.10000000000000142</v>
      </c>
      <c r="P48" s="152"/>
      <c r="Q48" s="153">
        <f>(O48*100)/0.25</f>
        <v>40.000000000000568</v>
      </c>
      <c r="R48" s="154"/>
      <c r="S48" s="89"/>
      <c r="T48" s="41"/>
      <c r="U48" s="92"/>
      <c r="V48" s="9"/>
    </row>
    <row r="49" spans="2:22" x14ac:dyDescent="0.25">
      <c r="B49" s="116" t="s">
        <v>1</v>
      </c>
      <c r="C49" s="117"/>
      <c r="D49" s="3">
        <v>39.9</v>
      </c>
      <c r="E49" s="137">
        <v>82.08</v>
      </c>
      <c r="F49" s="135"/>
      <c r="G49" s="135"/>
      <c r="H49" s="98">
        <f t="shared" ref="H49:H56" si="25">E49-D49</f>
        <v>42.18</v>
      </c>
      <c r="I49" s="84">
        <f t="shared" ref="I49:I59" si="26">(H49/97)*100</f>
        <v>43.484536082474229</v>
      </c>
      <c r="J49" s="103">
        <f>_xlfn.STDEV.P(I48:I50)</f>
        <v>1.4782784621887834</v>
      </c>
      <c r="K49" s="105">
        <f>1.96*(J49/SQRT(3))</f>
        <v>1.6728295574405634</v>
      </c>
      <c r="L49" s="86">
        <f>AVERAGE(I48:I50)</f>
        <v>41.408934707903775</v>
      </c>
      <c r="M49" s="135">
        <v>40.049999999999997</v>
      </c>
      <c r="N49" s="135"/>
      <c r="O49" s="143">
        <f t="shared" ref="O49:O50" si="27">M49-D49</f>
        <v>0.14999999999999858</v>
      </c>
      <c r="P49" s="144"/>
      <c r="Q49" s="145">
        <f t="shared" ref="Q49:Q59" si="28">(O49*100)/0.25</f>
        <v>59.999999999999432</v>
      </c>
      <c r="R49" s="146"/>
      <c r="S49" s="38">
        <f>_xlfn.STDEV.P(Q48:R50)</f>
        <v>8.6409875978767499</v>
      </c>
      <c r="T49" s="42">
        <f>1.96*(S49/SQRT(3))</f>
        <v>9.7781979707687849</v>
      </c>
      <c r="U49" s="93">
        <f>AVERAGE(Q48:R50)</f>
        <v>47.999999999999922</v>
      </c>
      <c r="V49" s="17" t="s">
        <v>22</v>
      </c>
    </row>
    <row r="50" spans="2:22" ht="15.75" thickBot="1" x14ac:dyDescent="0.3">
      <c r="B50" s="118" t="s">
        <v>2</v>
      </c>
      <c r="C50" s="119"/>
      <c r="D50" s="4">
        <v>48.75</v>
      </c>
      <c r="E50" s="137">
        <v>87.7</v>
      </c>
      <c r="F50" s="135"/>
      <c r="G50" s="135"/>
      <c r="H50" s="99">
        <f t="shared" si="25"/>
        <v>38.950000000000003</v>
      </c>
      <c r="I50" s="85">
        <f t="shared" si="26"/>
        <v>40.154639175257735</v>
      </c>
      <c r="J50" s="103"/>
      <c r="K50" s="106"/>
      <c r="L50" s="86"/>
      <c r="M50" s="135">
        <v>48.86</v>
      </c>
      <c r="N50" s="135"/>
      <c r="O50" s="147">
        <f t="shared" si="27"/>
        <v>0.10999999999999943</v>
      </c>
      <c r="P50" s="148"/>
      <c r="Q50" s="149">
        <f t="shared" si="28"/>
        <v>43.999999999999773</v>
      </c>
      <c r="R50" s="150"/>
      <c r="S50" s="91"/>
      <c r="T50" s="43"/>
      <c r="U50" s="94"/>
      <c r="V50" s="13"/>
    </row>
    <row r="51" spans="2:22" x14ac:dyDescent="0.25">
      <c r="B51" s="114" t="s">
        <v>3</v>
      </c>
      <c r="C51" s="115"/>
      <c r="D51" s="2">
        <v>0</v>
      </c>
      <c r="E51" s="133">
        <v>0</v>
      </c>
      <c r="F51" s="134"/>
      <c r="G51" s="134"/>
      <c r="H51" s="97">
        <f t="shared" si="25"/>
        <v>0</v>
      </c>
      <c r="I51" s="83">
        <f t="shared" si="26"/>
        <v>0</v>
      </c>
      <c r="J51" s="107"/>
      <c r="K51" s="104"/>
      <c r="L51" s="87"/>
      <c r="M51" s="134">
        <v>0</v>
      </c>
      <c r="N51" s="134"/>
      <c r="O51" s="151">
        <v>0</v>
      </c>
      <c r="P51" s="152"/>
      <c r="Q51" s="153">
        <f t="shared" si="28"/>
        <v>0</v>
      </c>
      <c r="R51" s="154"/>
      <c r="S51" s="38"/>
      <c r="T51" s="44"/>
      <c r="U51" s="95"/>
      <c r="V51" s="9"/>
    </row>
    <row r="52" spans="2:22" x14ac:dyDescent="0.25">
      <c r="B52" s="116" t="s">
        <v>4</v>
      </c>
      <c r="C52" s="117"/>
      <c r="D52" s="3">
        <v>0</v>
      </c>
      <c r="E52" s="137">
        <v>0</v>
      </c>
      <c r="F52" s="135"/>
      <c r="G52" s="135"/>
      <c r="H52" s="98">
        <f t="shared" si="25"/>
        <v>0</v>
      </c>
      <c r="I52" s="84">
        <f t="shared" si="26"/>
        <v>0</v>
      </c>
      <c r="J52" s="103">
        <f>_xlfn.STDEV.P(I51:I53)</f>
        <v>0</v>
      </c>
      <c r="K52" s="105">
        <f>1.96*(J52/SQRT(3))</f>
        <v>0</v>
      </c>
      <c r="L52" s="86">
        <f>AVERAGE(I51:I53)</f>
        <v>0</v>
      </c>
      <c r="M52" s="135">
        <v>0</v>
      </c>
      <c r="N52" s="135"/>
      <c r="O52" s="143">
        <v>0</v>
      </c>
      <c r="P52" s="144"/>
      <c r="Q52" s="145">
        <f t="shared" si="28"/>
        <v>0</v>
      </c>
      <c r="R52" s="146"/>
      <c r="S52" s="38">
        <f>_xlfn.STDEV.P(Q51:R53)</f>
        <v>0</v>
      </c>
      <c r="T52" s="44">
        <f t="shared" ref="T52" si="29">1.96*(S52/SQRT(3))</f>
        <v>0</v>
      </c>
      <c r="U52" s="93">
        <f t="shared" ref="U52" si="30">AVERAGE(Q51:R53)</f>
        <v>0</v>
      </c>
      <c r="V52" s="17" t="s">
        <v>23</v>
      </c>
    </row>
    <row r="53" spans="2:22" ht="15.75" thickBot="1" x14ac:dyDescent="0.3">
      <c r="B53" s="118" t="s">
        <v>5</v>
      </c>
      <c r="C53" s="119"/>
      <c r="D53" s="4">
        <v>0</v>
      </c>
      <c r="E53" s="138">
        <v>0</v>
      </c>
      <c r="F53" s="139"/>
      <c r="G53" s="139"/>
      <c r="H53" s="99">
        <f t="shared" si="25"/>
        <v>0</v>
      </c>
      <c r="I53" s="85">
        <f t="shared" si="26"/>
        <v>0</v>
      </c>
      <c r="J53" s="108"/>
      <c r="K53" s="106"/>
      <c r="L53" s="88"/>
      <c r="M53" s="139">
        <v>0</v>
      </c>
      <c r="N53" s="139"/>
      <c r="O53" s="147">
        <v>0</v>
      </c>
      <c r="P53" s="148"/>
      <c r="Q53" s="149">
        <f t="shared" si="28"/>
        <v>0</v>
      </c>
      <c r="R53" s="150"/>
      <c r="S53" s="38"/>
      <c r="T53" s="44"/>
      <c r="U53" s="94"/>
      <c r="V53" s="13"/>
    </row>
    <row r="54" spans="2:22" x14ac:dyDescent="0.25">
      <c r="B54" s="114" t="s">
        <v>6</v>
      </c>
      <c r="C54" s="115"/>
      <c r="D54" s="2">
        <v>49.89</v>
      </c>
      <c r="E54" s="137">
        <v>101.26</v>
      </c>
      <c r="F54" s="135"/>
      <c r="G54" s="135"/>
      <c r="H54" s="97">
        <f t="shared" si="25"/>
        <v>51.370000000000005</v>
      </c>
      <c r="I54" s="83">
        <f t="shared" si="26"/>
        <v>52.958762886597945</v>
      </c>
      <c r="J54" s="107"/>
      <c r="K54" s="104"/>
      <c r="L54" s="87"/>
      <c r="M54" s="135">
        <v>50</v>
      </c>
      <c r="N54" s="135"/>
      <c r="O54" s="151">
        <f t="shared" ref="O54:O56" si="31">M54-D54</f>
        <v>0.10999999999999943</v>
      </c>
      <c r="P54" s="152"/>
      <c r="Q54" s="153">
        <f t="shared" si="28"/>
        <v>43.999999999999773</v>
      </c>
      <c r="R54" s="154"/>
      <c r="S54" s="89"/>
      <c r="T54" s="41"/>
      <c r="U54" s="95"/>
      <c r="V54" s="9"/>
    </row>
    <row r="55" spans="2:22" x14ac:dyDescent="0.25">
      <c r="B55" s="116" t="s">
        <v>7</v>
      </c>
      <c r="C55" s="117"/>
      <c r="D55" s="3">
        <v>46</v>
      </c>
      <c r="E55" s="137">
        <v>95.65</v>
      </c>
      <c r="F55" s="135"/>
      <c r="G55" s="135"/>
      <c r="H55" s="98">
        <f t="shared" si="25"/>
        <v>49.650000000000006</v>
      </c>
      <c r="I55" s="84">
        <f t="shared" si="26"/>
        <v>51.185567010309285</v>
      </c>
      <c r="J55" s="103">
        <f>_xlfn.STDEV.P(I54:I56)</f>
        <v>1.0412314427164624</v>
      </c>
      <c r="K55" s="105">
        <f>1.96*(J55/SQRT(3))</f>
        <v>1.178264297332462</v>
      </c>
      <c r="L55" s="86">
        <f>AVERAGE(I54:I56)</f>
        <v>52.601374570446751</v>
      </c>
      <c r="M55" s="135">
        <v>46.07</v>
      </c>
      <c r="N55" s="135"/>
      <c r="O55" s="143">
        <f t="shared" si="31"/>
        <v>7.0000000000000284E-2</v>
      </c>
      <c r="P55" s="144"/>
      <c r="Q55" s="145">
        <f t="shared" si="28"/>
        <v>28.000000000000114</v>
      </c>
      <c r="R55" s="146"/>
      <c r="S55" s="38">
        <f>_xlfn.STDEV.P(Q54:R56)</f>
        <v>8.6409875978776149</v>
      </c>
      <c r="T55" s="42">
        <f t="shared" ref="T55" si="32">1.96*(S55/SQRT(3))</f>
        <v>9.7781979707697637</v>
      </c>
      <c r="U55" s="93">
        <f>AVERAGE(Q54:R56)</f>
        <v>31.999999999999318</v>
      </c>
      <c r="V55" s="17" t="s">
        <v>24</v>
      </c>
    </row>
    <row r="56" spans="2:22" ht="15.75" thickBot="1" x14ac:dyDescent="0.3">
      <c r="B56" s="118" t="s">
        <v>8</v>
      </c>
      <c r="C56" s="119"/>
      <c r="D56" s="4">
        <v>39.380000000000003</v>
      </c>
      <c r="E56" s="138">
        <v>91.43</v>
      </c>
      <c r="F56" s="139"/>
      <c r="G56" s="139"/>
      <c r="H56" s="99">
        <f t="shared" si="25"/>
        <v>52.050000000000004</v>
      </c>
      <c r="I56" s="85">
        <f t="shared" si="26"/>
        <v>53.659793814433002</v>
      </c>
      <c r="J56" s="108"/>
      <c r="K56" s="106"/>
      <c r="L56" s="88"/>
      <c r="M56" s="139">
        <v>39.44</v>
      </c>
      <c r="N56" s="139"/>
      <c r="O56" s="147">
        <f t="shared" si="31"/>
        <v>5.9999999999995168E-2</v>
      </c>
      <c r="P56" s="148"/>
      <c r="Q56" s="149">
        <f t="shared" si="28"/>
        <v>23.999999999998067</v>
      </c>
      <c r="R56" s="150"/>
      <c r="S56" s="38"/>
      <c r="T56" s="43"/>
      <c r="U56" s="94"/>
      <c r="V56" s="26"/>
    </row>
    <row r="57" spans="2:22" x14ac:dyDescent="0.25">
      <c r="B57" s="114" t="s">
        <v>32</v>
      </c>
      <c r="C57" s="115"/>
      <c r="D57" s="22"/>
      <c r="E57" s="22"/>
      <c r="F57" s="23"/>
      <c r="G57" s="23"/>
      <c r="H57" s="100">
        <f>97-SUM(H48,H51,H54)</f>
        <v>6.2599999999999909</v>
      </c>
      <c r="I57" s="83">
        <f t="shared" si="26"/>
        <v>6.4536082474226708</v>
      </c>
      <c r="J57" s="107"/>
      <c r="K57" s="109"/>
      <c r="L57" s="87"/>
      <c r="M57" s="23"/>
      <c r="N57" s="23"/>
      <c r="O57" s="151">
        <f>0.25-SUM(O48,O51,O54)</f>
        <v>3.9999999999999147E-2</v>
      </c>
      <c r="P57" s="152"/>
      <c r="Q57" s="153">
        <f t="shared" si="28"/>
        <v>15.999999999999659</v>
      </c>
      <c r="R57" s="154"/>
      <c r="S57" s="89"/>
      <c r="T57" s="41"/>
      <c r="U57" s="95"/>
      <c r="V57" s="9"/>
    </row>
    <row r="58" spans="2:22" x14ac:dyDescent="0.25">
      <c r="B58" s="116" t="s">
        <v>33</v>
      </c>
      <c r="C58" s="117"/>
      <c r="D58" s="20"/>
      <c r="E58" s="20"/>
      <c r="F58" s="25"/>
      <c r="G58" s="25"/>
      <c r="H58" s="101">
        <f>97-SUM(H49,H52,H55)</f>
        <v>5.1699999999999875</v>
      </c>
      <c r="I58" s="84">
        <f t="shared" si="26"/>
        <v>5.3298969072164821</v>
      </c>
      <c r="J58" s="103">
        <f>_xlfn.STDEV.P(I57:I59)</f>
        <v>0.4792058947685226</v>
      </c>
      <c r="K58" s="110">
        <f>1.96*(J58/SQRT(3))</f>
        <v>0.54227251859004955</v>
      </c>
      <c r="L58" s="86">
        <f>AVERAGE(I57:I59)</f>
        <v>5.9896907216494775</v>
      </c>
      <c r="M58" s="116" t="s">
        <v>40</v>
      </c>
      <c r="N58" s="142"/>
      <c r="O58" s="143">
        <f t="shared" ref="O58:O59" si="33">0.25-SUM(O49,O52,O55)</f>
        <v>3.0000000000001137E-2</v>
      </c>
      <c r="P58" s="144"/>
      <c r="Q58" s="145">
        <f t="shared" si="28"/>
        <v>12.000000000000455</v>
      </c>
      <c r="R58" s="146"/>
      <c r="S58" s="38">
        <f>_xlfn.STDEV.P(Q57:R59)</f>
        <v>8.640987597878059</v>
      </c>
      <c r="T58" s="42">
        <f t="shared" ref="T58" si="34">1.96*(S58/SQRT(3))</f>
        <v>9.7781979707702664</v>
      </c>
      <c r="U58" s="93">
        <f>AVERAGE(Q57:R59)</f>
        <v>20.000000000000757</v>
      </c>
      <c r="V58" s="17" t="s">
        <v>29</v>
      </c>
    </row>
    <row r="59" spans="2:22" ht="15.75" thickBot="1" x14ac:dyDescent="0.3">
      <c r="B59" s="118" t="s">
        <v>34</v>
      </c>
      <c r="C59" s="119"/>
      <c r="D59" s="32"/>
      <c r="E59" s="32"/>
      <c r="F59" s="31"/>
      <c r="G59" s="31"/>
      <c r="H59" s="102">
        <f>97-SUM(H50,H53,H56)</f>
        <v>6</v>
      </c>
      <c r="I59" s="85">
        <f t="shared" si="26"/>
        <v>6.1855670103092786</v>
      </c>
      <c r="J59" s="111"/>
      <c r="K59" s="112"/>
      <c r="L59" s="88"/>
      <c r="M59" s="31"/>
      <c r="N59" s="31"/>
      <c r="O59" s="147">
        <f t="shared" si="33"/>
        <v>8.00000000000054E-2</v>
      </c>
      <c r="P59" s="148"/>
      <c r="Q59" s="149">
        <f t="shared" si="28"/>
        <v>32.00000000000216</v>
      </c>
      <c r="R59" s="150"/>
      <c r="S59" s="90"/>
      <c r="T59" s="43"/>
      <c r="U59" s="94"/>
      <c r="V59" s="18"/>
    </row>
    <row r="61" spans="2:22" ht="15.75" thickBot="1" x14ac:dyDescent="0.3"/>
    <row r="62" spans="2:22" ht="15.75" thickBot="1" x14ac:dyDescent="0.3">
      <c r="B62" s="126" t="s">
        <v>41</v>
      </c>
      <c r="C62" s="127"/>
      <c r="D62" s="1" t="s">
        <v>9</v>
      </c>
      <c r="E62" s="128" t="s">
        <v>10</v>
      </c>
      <c r="F62" s="129"/>
      <c r="G62" s="130"/>
      <c r="H62" s="96" t="s">
        <v>48</v>
      </c>
      <c r="I62" s="54" t="s">
        <v>49</v>
      </c>
      <c r="J62" s="57" t="s">
        <v>36</v>
      </c>
      <c r="K62" s="61" t="s">
        <v>37</v>
      </c>
      <c r="L62" s="67" t="s">
        <v>50</v>
      </c>
      <c r="M62" s="128" t="s">
        <v>12</v>
      </c>
      <c r="N62" s="130"/>
      <c r="O62" s="155" t="s">
        <v>51</v>
      </c>
      <c r="P62" s="156"/>
      <c r="Q62" s="131" t="s">
        <v>52</v>
      </c>
      <c r="R62" s="132"/>
      <c r="S62" s="34" t="s">
        <v>30</v>
      </c>
      <c r="T62" s="40" t="s">
        <v>35</v>
      </c>
      <c r="U62" s="45" t="s">
        <v>53</v>
      </c>
      <c r="V62" s="1" t="s">
        <v>21</v>
      </c>
    </row>
    <row r="63" spans="2:22" x14ac:dyDescent="0.25">
      <c r="B63" s="114" t="s">
        <v>0</v>
      </c>
      <c r="C63" s="115"/>
      <c r="D63" s="2">
        <v>42.69</v>
      </c>
      <c r="E63" s="133">
        <v>45.95</v>
      </c>
      <c r="F63" s="134"/>
      <c r="G63" s="134"/>
      <c r="H63" s="97">
        <f>E63-D63</f>
        <v>3.2600000000000051</v>
      </c>
      <c r="I63" s="83">
        <f>(H63/97)*100</f>
        <v>3.3608247422680466</v>
      </c>
      <c r="J63" s="103"/>
      <c r="K63" s="104"/>
      <c r="L63" s="86"/>
      <c r="M63" s="135">
        <v>42.77</v>
      </c>
      <c r="N63" s="135"/>
      <c r="O63" s="151">
        <f>M63-D63</f>
        <v>8.00000000000054E-2</v>
      </c>
      <c r="P63" s="152"/>
      <c r="Q63" s="153">
        <f>(O63*100)/0.25</f>
        <v>32.00000000000216</v>
      </c>
      <c r="R63" s="154"/>
      <c r="S63" s="89"/>
      <c r="T63" s="41"/>
      <c r="U63" s="92"/>
      <c r="V63" s="9"/>
    </row>
    <row r="64" spans="2:22" x14ac:dyDescent="0.25">
      <c r="B64" s="116" t="s">
        <v>1</v>
      </c>
      <c r="C64" s="117"/>
      <c r="D64" s="3">
        <v>47.48</v>
      </c>
      <c r="E64" s="137">
        <v>60.45</v>
      </c>
      <c r="F64" s="135"/>
      <c r="G64" s="135"/>
      <c r="H64" s="98">
        <f t="shared" ref="H64:H71" si="35">E64-D64</f>
        <v>12.970000000000006</v>
      </c>
      <c r="I64" s="84">
        <f t="shared" ref="I64:I74" si="36">(H64/97)*100</f>
        <v>13.371134020618564</v>
      </c>
      <c r="J64" s="103">
        <f>_xlfn.STDEV.P(I63:I65)</f>
        <v>6.0591335808702507</v>
      </c>
      <c r="K64" s="105">
        <f>1.96*(J64/SQRT(3))</f>
        <v>6.8565551117838277</v>
      </c>
      <c r="L64" s="86">
        <f>AVERAGE(I63:I65)</f>
        <v>11.529209621993132</v>
      </c>
      <c r="M64" s="135">
        <v>47.57</v>
      </c>
      <c r="N64" s="135"/>
      <c r="O64" s="143">
        <f t="shared" ref="O64" si="37">M64-D64</f>
        <v>9.0000000000003411E-2</v>
      </c>
      <c r="P64" s="144"/>
      <c r="Q64" s="145">
        <f t="shared" ref="Q64:Q74" si="38">(O64*100)/0.25</f>
        <v>36.000000000001364</v>
      </c>
      <c r="R64" s="146"/>
      <c r="S64" s="38">
        <f>_xlfn.STDEV.P(Q63:R65)</f>
        <v>3.2659863237102544</v>
      </c>
      <c r="T64" s="42">
        <f>1.96*(S64/SQRT(3))</f>
        <v>3.6958114430009532</v>
      </c>
      <c r="U64" s="93">
        <f>AVERAGE(Q63:R65)</f>
        <v>36.000000000001364</v>
      </c>
      <c r="V64" s="17" t="s">
        <v>22</v>
      </c>
    </row>
    <row r="65" spans="2:22" ht="15.75" thickBot="1" x14ac:dyDescent="0.3">
      <c r="B65" s="118" t="s">
        <v>2</v>
      </c>
      <c r="C65" s="119"/>
      <c r="D65" s="4">
        <v>45.69</v>
      </c>
      <c r="E65" s="137">
        <v>63.01</v>
      </c>
      <c r="F65" s="135"/>
      <c r="G65" s="135"/>
      <c r="H65" s="99">
        <f t="shared" si="35"/>
        <v>17.32</v>
      </c>
      <c r="I65" s="85">
        <f t="shared" si="36"/>
        <v>17.855670103092784</v>
      </c>
      <c r="J65" s="103"/>
      <c r="K65" s="106"/>
      <c r="L65" s="86"/>
      <c r="M65" s="135">
        <v>45.79</v>
      </c>
      <c r="N65" s="135"/>
      <c r="O65" s="147">
        <f>M65-D65</f>
        <v>0.10000000000000142</v>
      </c>
      <c r="P65" s="148"/>
      <c r="Q65" s="149">
        <f t="shared" si="38"/>
        <v>40.000000000000568</v>
      </c>
      <c r="R65" s="150"/>
      <c r="S65" s="91"/>
      <c r="T65" s="43"/>
      <c r="U65" s="94"/>
      <c r="V65" s="13"/>
    </row>
    <row r="66" spans="2:22" x14ac:dyDescent="0.25">
      <c r="B66" s="114" t="s">
        <v>3</v>
      </c>
      <c r="C66" s="115"/>
      <c r="D66" s="2">
        <v>47.16</v>
      </c>
      <c r="E66" s="133">
        <v>91.96</v>
      </c>
      <c r="F66" s="134"/>
      <c r="G66" s="134"/>
      <c r="H66" s="97">
        <f t="shared" si="35"/>
        <v>44.8</v>
      </c>
      <c r="I66" s="83">
        <f t="shared" si="36"/>
        <v>46.185567010309278</v>
      </c>
      <c r="J66" s="107"/>
      <c r="K66" s="104"/>
      <c r="L66" s="87"/>
      <c r="M66" s="134">
        <v>47.31</v>
      </c>
      <c r="N66" s="134"/>
      <c r="O66" s="151">
        <f>M66-D66</f>
        <v>0.15000000000000568</v>
      </c>
      <c r="P66" s="173"/>
      <c r="Q66" s="174">
        <f t="shared" si="38"/>
        <v>60.000000000002274</v>
      </c>
      <c r="R66" s="154"/>
      <c r="S66" s="38"/>
      <c r="T66" s="44"/>
      <c r="U66" s="95"/>
      <c r="V66" s="9"/>
    </row>
    <row r="67" spans="2:22" x14ac:dyDescent="0.25">
      <c r="B67" s="116" t="s">
        <v>4</v>
      </c>
      <c r="C67" s="117"/>
      <c r="D67" s="3">
        <v>48.75</v>
      </c>
      <c r="E67" s="137">
        <v>97.46</v>
      </c>
      <c r="F67" s="135"/>
      <c r="G67" s="135"/>
      <c r="H67" s="98">
        <f t="shared" si="35"/>
        <v>48.709999999999994</v>
      </c>
      <c r="I67" s="84">
        <f t="shared" si="36"/>
        <v>50.216494845360813</v>
      </c>
      <c r="J67" s="103">
        <f>_xlfn.STDEV.P(I66:I68)</f>
        <v>1.8740404188301076</v>
      </c>
      <c r="K67" s="105">
        <f>1.96*(J67/SQRT(3))</f>
        <v>2.1206763709562515</v>
      </c>
      <c r="L67" s="86">
        <f>AVERAGE(I66:I68)</f>
        <v>48.835051546391753</v>
      </c>
      <c r="M67" s="135">
        <v>48.83</v>
      </c>
      <c r="N67" s="135"/>
      <c r="O67" s="143">
        <f t="shared" ref="O67:O68" si="39">M67-D67</f>
        <v>7.9999999999998295E-2</v>
      </c>
      <c r="P67" s="175"/>
      <c r="Q67" s="176">
        <f t="shared" si="38"/>
        <v>31.999999999999318</v>
      </c>
      <c r="R67" s="146"/>
      <c r="S67" s="38">
        <f>_xlfn.STDEV.P(Q66:R68)</f>
        <v>13.199326582149606</v>
      </c>
      <c r="T67" s="44">
        <f t="shared" ref="T67" si="40">1.96*(S67/SQRT(3))</f>
        <v>14.936444120438683</v>
      </c>
      <c r="U67" s="93">
        <f t="shared" ref="U67" si="41">AVERAGE(Q66:R68)</f>
        <v>41.333333333334586</v>
      </c>
      <c r="V67" s="17" t="s">
        <v>23</v>
      </c>
    </row>
    <row r="68" spans="2:22" ht="15.75" thickBot="1" x14ac:dyDescent="0.3">
      <c r="B68" s="118" t="s">
        <v>5</v>
      </c>
      <c r="C68" s="119"/>
      <c r="D68" s="4">
        <v>41.73</v>
      </c>
      <c r="E68" s="138">
        <v>90.33</v>
      </c>
      <c r="F68" s="139"/>
      <c r="G68" s="139"/>
      <c r="H68" s="99">
        <f t="shared" si="35"/>
        <v>48.6</v>
      </c>
      <c r="I68" s="85">
        <f t="shared" si="36"/>
        <v>50.103092783505154</v>
      </c>
      <c r="J68" s="108"/>
      <c r="K68" s="106"/>
      <c r="L68" s="88"/>
      <c r="M68" s="139">
        <v>41.81</v>
      </c>
      <c r="N68" s="139"/>
      <c r="O68" s="147">
        <f t="shared" si="39"/>
        <v>8.00000000000054E-2</v>
      </c>
      <c r="P68" s="177"/>
      <c r="Q68" s="178">
        <f t="shared" si="38"/>
        <v>32.00000000000216</v>
      </c>
      <c r="R68" s="150"/>
      <c r="S68" s="38"/>
      <c r="T68" s="44"/>
      <c r="U68" s="94"/>
      <c r="V68" s="13"/>
    </row>
    <row r="69" spans="2:22" x14ac:dyDescent="0.25">
      <c r="B69" s="114" t="s">
        <v>6</v>
      </c>
      <c r="C69" s="115"/>
      <c r="D69" s="2">
        <v>116.43</v>
      </c>
      <c r="E69" s="137">
        <v>156.5</v>
      </c>
      <c r="F69" s="135"/>
      <c r="G69" s="135"/>
      <c r="H69" s="97">
        <f t="shared" si="35"/>
        <v>40.069999999999993</v>
      </c>
      <c r="I69" s="83">
        <f t="shared" si="36"/>
        <v>41.309278350515456</v>
      </c>
      <c r="J69" s="107"/>
      <c r="K69" s="104"/>
      <c r="L69" s="87"/>
      <c r="M69" s="135">
        <v>116.44</v>
      </c>
      <c r="N69" s="135"/>
      <c r="O69" s="151">
        <f t="shared" ref="O69:O71" si="42">M69-D69</f>
        <v>9.9999999999909051E-3</v>
      </c>
      <c r="P69" s="152"/>
      <c r="Q69" s="153">
        <f t="shared" si="38"/>
        <v>3.999999999996362</v>
      </c>
      <c r="R69" s="154"/>
      <c r="S69" s="89"/>
      <c r="T69" s="41"/>
      <c r="U69" s="95"/>
      <c r="V69" s="9"/>
    </row>
    <row r="70" spans="2:22" x14ac:dyDescent="0.25">
      <c r="B70" s="116" t="s">
        <v>7</v>
      </c>
      <c r="C70" s="117"/>
      <c r="D70" s="3">
        <v>116.23</v>
      </c>
      <c r="E70" s="137">
        <v>145.94999999999999</v>
      </c>
      <c r="F70" s="135"/>
      <c r="G70" s="135"/>
      <c r="H70" s="98">
        <f t="shared" si="35"/>
        <v>29.719999999999985</v>
      </c>
      <c r="I70" s="84">
        <f t="shared" si="36"/>
        <v>30.639175257731942</v>
      </c>
      <c r="J70" s="103">
        <f>_xlfn.STDEV.P(I69:I71)</f>
        <v>5.5767404678872099</v>
      </c>
      <c r="K70" s="105">
        <f>1.96*(J70/SQRT(3))</f>
        <v>6.3106759162573063</v>
      </c>
      <c r="L70" s="86">
        <f>AVERAGE(I69:I71)</f>
        <v>33.512027491408929</v>
      </c>
      <c r="M70" s="135">
        <v>116.26</v>
      </c>
      <c r="N70" s="135"/>
      <c r="O70" s="143">
        <f t="shared" si="42"/>
        <v>3.0000000000001137E-2</v>
      </c>
      <c r="P70" s="144"/>
      <c r="Q70" s="145">
        <f t="shared" si="38"/>
        <v>12.000000000000455</v>
      </c>
      <c r="R70" s="146"/>
      <c r="S70" s="38">
        <f>_xlfn.STDEV.P(Q69:R71)</f>
        <v>3.7712361663301825</v>
      </c>
      <c r="T70" s="42">
        <f t="shared" ref="T70" si="43">1.96*(S70/SQRT(3))</f>
        <v>4.267555462984431</v>
      </c>
      <c r="U70" s="93">
        <f>AVERAGE(Q69:R71)</f>
        <v>9.3333333333324244</v>
      </c>
      <c r="V70" s="17" t="s">
        <v>24</v>
      </c>
    </row>
    <row r="71" spans="2:22" ht="15.75" thickBot="1" x14ac:dyDescent="0.3">
      <c r="B71" s="118" t="s">
        <v>8</v>
      </c>
      <c r="C71" s="119"/>
      <c r="D71" s="4">
        <v>113.14</v>
      </c>
      <c r="E71" s="138">
        <v>140.87</v>
      </c>
      <c r="F71" s="139"/>
      <c r="G71" s="139"/>
      <c r="H71" s="99">
        <f t="shared" si="35"/>
        <v>27.730000000000004</v>
      </c>
      <c r="I71" s="85">
        <f t="shared" si="36"/>
        <v>28.587628865979386</v>
      </c>
      <c r="J71" s="108"/>
      <c r="K71" s="106"/>
      <c r="L71" s="88"/>
      <c r="M71" s="139">
        <v>113.17</v>
      </c>
      <c r="N71" s="139"/>
      <c r="O71" s="147">
        <f t="shared" si="42"/>
        <v>3.0000000000001137E-2</v>
      </c>
      <c r="P71" s="148"/>
      <c r="Q71" s="149">
        <f t="shared" si="38"/>
        <v>12.000000000000455</v>
      </c>
      <c r="R71" s="150"/>
      <c r="S71" s="38"/>
      <c r="T71" s="43"/>
      <c r="U71" s="94"/>
      <c r="V71" s="26"/>
    </row>
    <row r="72" spans="2:22" x14ac:dyDescent="0.25">
      <c r="B72" s="114" t="s">
        <v>32</v>
      </c>
      <c r="C72" s="115"/>
      <c r="D72" s="22"/>
      <c r="E72" s="22"/>
      <c r="F72" s="23"/>
      <c r="G72" s="23"/>
      <c r="H72" s="100">
        <f>97-SUM(H63,H66,H69)</f>
        <v>8.8700000000000045</v>
      </c>
      <c r="I72" s="83">
        <f t="shared" si="36"/>
        <v>9.1443298969072213</v>
      </c>
      <c r="J72" s="107"/>
      <c r="K72" s="109"/>
      <c r="L72" s="87"/>
      <c r="M72" s="23"/>
      <c r="N72" s="23"/>
      <c r="O72" s="151">
        <f>0.25-SUM(O63,O66,O69)</f>
        <v>9.9999999999980105E-3</v>
      </c>
      <c r="P72" s="152"/>
      <c r="Q72" s="153">
        <f t="shared" si="38"/>
        <v>3.9999999999992042</v>
      </c>
      <c r="R72" s="154"/>
      <c r="S72" s="89"/>
      <c r="T72" s="41"/>
      <c r="U72" s="95"/>
      <c r="V72" s="9"/>
    </row>
    <row r="73" spans="2:22" x14ac:dyDescent="0.25">
      <c r="B73" s="116" t="s">
        <v>33</v>
      </c>
      <c r="C73" s="117"/>
      <c r="D73" s="20"/>
      <c r="E73" s="20"/>
      <c r="F73" s="25"/>
      <c r="G73" s="25"/>
      <c r="H73" s="101">
        <f>97-SUM(H64,H67,H70)</f>
        <v>5.6000000000000227</v>
      </c>
      <c r="I73" s="84">
        <f t="shared" si="36"/>
        <v>5.7731958762886828</v>
      </c>
      <c r="J73" s="103">
        <f>_xlfn.STDEV.P(I72:I74)</f>
        <v>2.3364109285842694</v>
      </c>
      <c r="K73" s="110">
        <f>1.96*(J73/SQRT(3))</f>
        <v>2.6438978579691943</v>
      </c>
      <c r="L73" s="86">
        <f>AVERAGE(I72:I74)</f>
        <v>6.1237113402061931</v>
      </c>
      <c r="M73" s="116" t="s">
        <v>40</v>
      </c>
      <c r="N73" s="142"/>
      <c r="O73" s="143">
        <f t="shared" ref="O73:O74" si="44">0.25-SUM(O64,O67,O70)</f>
        <v>4.9999999999997158E-2</v>
      </c>
      <c r="P73" s="144"/>
      <c r="Q73" s="145">
        <f t="shared" si="38"/>
        <v>19.999999999998863</v>
      </c>
      <c r="R73" s="146"/>
      <c r="S73" s="38">
        <f>_xlfn.STDEV.P(Q72:R74)</f>
        <v>6.7986926847899563</v>
      </c>
      <c r="T73" s="42">
        <f t="shared" ref="T73" si="45">1.96*(S73/SQRT(3))</f>
        <v>7.6934450213340009</v>
      </c>
      <c r="U73" s="93">
        <f>AVERAGE(Q72:R74)</f>
        <v>13.333333333331629</v>
      </c>
      <c r="V73" s="17" t="s">
        <v>29</v>
      </c>
    </row>
    <row r="74" spans="2:22" ht="15.75" thickBot="1" x14ac:dyDescent="0.3">
      <c r="B74" s="118" t="s">
        <v>34</v>
      </c>
      <c r="C74" s="119"/>
      <c r="D74" s="32"/>
      <c r="E74" s="32"/>
      <c r="F74" s="31"/>
      <c r="G74" s="31"/>
      <c r="H74" s="102">
        <f>97-SUM(H65,H68,H71)</f>
        <v>3.3499999999999943</v>
      </c>
      <c r="I74" s="85">
        <f t="shared" si="36"/>
        <v>3.4536082474226744</v>
      </c>
      <c r="J74" s="111"/>
      <c r="K74" s="112"/>
      <c r="L74" s="88"/>
      <c r="M74" s="31"/>
      <c r="N74" s="31"/>
      <c r="O74" s="147">
        <f t="shared" si="44"/>
        <v>3.9999999999992042E-2</v>
      </c>
      <c r="P74" s="148"/>
      <c r="Q74" s="149">
        <f t="shared" si="38"/>
        <v>15.999999999996817</v>
      </c>
      <c r="R74" s="150"/>
      <c r="S74" s="90"/>
      <c r="T74" s="43"/>
      <c r="U74" s="94"/>
      <c r="V74" s="18"/>
    </row>
    <row r="76" spans="2:22" ht="15.75" thickBot="1" x14ac:dyDescent="0.3"/>
    <row r="77" spans="2:22" ht="15.75" thickBot="1" x14ac:dyDescent="0.3">
      <c r="B77" s="126" t="s">
        <v>42</v>
      </c>
      <c r="C77" s="127"/>
      <c r="D77" s="1" t="s">
        <v>9</v>
      </c>
      <c r="E77" s="128" t="s">
        <v>10</v>
      </c>
      <c r="F77" s="129"/>
      <c r="G77" s="130"/>
      <c r="H77" s="96" t="s">
        <v>48</v>
      </c>
      <c r="I77" s="54" t="s">
        <v>49</v>
      </c>
      <c r="J77" s="57" t="s">
        <v>36</v>
      </c>
      <c r="K77" s="61" t="s">
        <v>37</v>
      </c>
      <c r="L77" s="67" t="s">
        <v>50</v>
      </c>
      <c r="M77" s="128" t="s">
        <v>12</v>
      </c>
      <c r="N77" s="130"/>
      <c r="O77" s="155" t="s">
        <v>51</v>
      </c>
      <c r="P77" s="156"/>
      <c r="Q77" s="131" t="s">
        <v>52</v>
      </c>
      <c r="R77" s="132"/>
      <c r="S77" s="34" t="s">
        <v>30</v>
      </c>
      <c r="T77" s="40" t="s">
        <v>35</v>
      </c>
      <c r="U77" s="45" t="s">
        <v>53</v>
      </c>
      <c r="V77" s="1" t="s">
        <v>21</v>
      </c>
    </row>
    <row r="78" spans="2:22" x14ac:dyDescent="0.25">
      <c r="B78" s="114" t="s">
        <v>0</v>
      </c>
      <c r="C78" s="115"/>
      <c r="D78" s="2">
        <v>45.55</v>
      </c>
      <c r="E78" s="133">
        <v>56.49</v>
      </c>
      <c r="F78" s="134"/>
      <c r="G78" s="134"/>
      <c r="H78" s="97">
        <f>E78-D78</f>
        <v>10.940000000000005</v>
      </c>
      <c r="I78" s="83">
        <f>(H78/97)*100</f>
        <v>11.278350515463922</v>
      </c>
      <c r="J78" s="103"/>
      <c r="K78" s="104"/>
      <c r="L78" s="86"/>
      <c r="M78" s="135">
        <v>45.65</v>
      </c>
      <c r="N78" s="135"/>
      <c r="O78" s="151">
        <f>M78-D78</f>
        <v>0.10000000000000142</v>
      </c>
      <c r="P78" s="152"/>
      <c r="Q78" s="153">
        <f>(O78*100)/0.25</f>
        <v>40.000000000000568</v>
      </c>
      <c r="R78" s="154"/>
      <c r="S78" s="89"/>
      <c r="T78" s="41"/>
      <c r="U78" s="92"/>
      <c r="V78" s="9"/>
    </row>
    <row r="79" spans="2:22" x14ac:dyDescent="0.25">
      <c r="B79" s="116" t="s">
        <v>1</v>
      </c>
      <c r="C79" s="117"/>
      <c r="D79" s="3">
        <v>65.709999999999994</v>
      </c>
      <c r="E79" s="137">
        <v>77.430000000000007</v>
      </c>
      <c r="F79" s="135"/>
      <c r="G79" s="135"/>
      <c r="H79" s="98">
        <f t="shared" ref="H79:H86" si="46">E79-D79</f>
        <v>11.720000000000013</v>
      </c>
      <c r="I79" s="84">
        <f t="shared" ref="I79:I89" si="47">(H79/97)*100</f>
        <v>12.082474226804136</v>
      </c>
      <c r="J79" s="103">
        <f>_xlfn.STDEV.P(I78:I80)</f>
        <v>2.6544117386084602</v>
      </c>
      <c r="K79" s="105">
        <f>1.96*(J79/SQRT(3))</f>
        <v>3.0037496503783663</v>
      </c>
      <c r="L79" s="86">
        <f>AVERAGE(I78:I80)</f>
        <v>9.8178694158075661</v>
      </c>
      <c r="M79" s="135">
        <v>65.790000000000006</v>
      </c>
      <c r="N79" s="135"/>
      <c r="O79" s="143">
        <f t="shared" ref="O79:O80" si="48">M79-D79</f>
        <v>8.0000000000012506E-2</v>
      </c>
      <c r="P79" s="144"/>
      <c r="Q79" s="145">
        <f t="shared" ref="Q79:Q89" si="49">(O79*100)/0.25</f>
        <v>32.000000000005002</v>
      </c>
      <c r="R79" s="146"/>
      <c r="S79" s="38">
        <f>_xlfn.STDEV.P(Q78:R80)</f>
        <v>4.9888765156983661</v>
      </c>
      <c r="T79" s="42">
        <f>1.96*(S79/SQRT(3))</f>
        <v>5.6454452306128173</v>
      </c>
      <c r="U79" s="93">
        <f>AVERAGE(Q78:R80)</f>
        <v>33.333333333335226</v>
      </c>
      <c r="V79" s="17" t="s">
        <v>22</v>
      </c>
    </row>
    <row r="80" spans="2:22" ht="15.75" thickBot="1" x14ac:dyDescent="0.3">
      <c r="B80" s="118" t="s">
        <v>2</v>
      </c>
      <c r="C80" s="119"/>
      <c r="D80" s="4">
        <v>63.32</v>
      </c>
      <c r="E80" s="137">
        <v>69.23</v>
      </c>
      <c r="F80" s="135"/>
      <c r="G80" s="135"/>
      <c r="H80" s="99">
        <f t="shared" si="46"/>
        <v>5.9100000000000037</v>
      </c>
      <c r="I80" s="85">
        <f t="shared" si="47"/>
        <v>6.0927835051546424</v>
      </c>
      <c r="J80" s="103"/>
      <c r="K80" s="106"/>
      <c r="L80" s="86"/>
      <c r="M80" s="135">
        <v>63.39</v>
      </c>
      <c r="N80" s="135"/>
      <c r="O80" s="147">
        <f t="shared" si="48"/>
        <v>7.0000000000000284E-2</v>
      </c>
      <c r="P80" s="148"/>
      <c r="Q80" s="149">
        <f t="shared" si="49"/>
        <v>28.000000000000114</v>
      </c>
      <c r="R80" s="150"/>
      <c r="S80" s="91"/>
      <c r="T80" s="43"/>
      <c r="U80" s="94"/>
      <c r="V80" s="13"/>
    </row>
    <row r="81" spans="2:22" x14ac:dyDescent="0.25">
      <c r="B81" s="114" t="s">
        <v>3</v>
      </c>
      <c r="C81" s="115"/>
      <c r="D81" s="2">
        <v>64.44</v>
      </c>
      <c r="E81" s="133">
        <v>117.69</v>
      </c>
      <c r="F81" s="134"/>
      <c r="G81" s="134"/>
      <c r="H81" s="97">
        <f t="shared" si="46"/>
        <v>53.25</v>
      </c>
      <c r="I81" s="83">
        <f t="shared" si="47"/>
        <v>54.896907216494853</v>
      </c>
      <c r="J81" s="107"/>
      <c r="K81" s="104"/>
      <c r="L81" s="87"/>
      <c r="M81" s="134">
        <v>64.52</v>
      </c>
      <c r="N81" s="134"/>
      <c r="O81" s="151">
        <f>M81-D81</f>
        <v>7.9999999999998295E-2</v>
      </c>
      <c r="P81" s="173"/>
      <c r="Q81" s="174">
        <f t="shared" si="49"/>
        <v>31.999999999999318</v>
      </c>
      <c r="R81" s="154"/>
      <c r="S81" s="38"/>
      <c r="T81" s="44"/>
      <c r="U81" s="95"/>
      <c r="V81" s="9"/>
    </row>
    <row r="82" spans="2:22" x14ac:dyDescent="0.25">
      <c r="B82" s="116" t="s">
        <v>4</v>
      </c>
      <c r="C82" s="117"/>
      <c r="D82" s="3">
        <v>64.31</v>
      </c>
      <c r="E82" s="137">
        <v>114.53</v>
      </c>
      <c r="F82" s="135"/>
      <c r="G82" s="135"/>
      <c r="H82" s="98">
        <f t="shared" si="46"/>
        <v>50.22</v>
      </c>
      <c r="I82" s="84">
        <f t="shared" si="47"/>
        <v>51.773195876288661</v>
      </c>
      <c r="J82" s="103">
        <f>_xlfn.STDEV.P(I81:I83)</f>
        <v>2.0281145294429908</v>
      </c>
      <c r="K82" s="105">
        <f>1.96*(J82/SQRT(3))</f>
        <v>2.2950276402617518</v>
      </c>
      <c r="L82" s="86">
        <f>AVERAGE(I81:I83)</f>
        <v>52.219931271477662</v>
      </c>
      <c r="M82" s="135">
        <v>64.42</v>
      </c>
      <c r="N82" s="135"/>
      <c r="O82" s="143">
        <f t="shared" ref="O82:O83" si="50">M82-D82</f>
        <v>0.10999999999999943</v>
      </c>
      <c r="P82" s="175"/>
      <c r="Q82" s="176">
        <f t="shared" si="49"/>
        <v>43.999999999999773</v>
      </c>
      <c r="R82" s="146"/>
      <c r="S82" s="38">
        <f>_xlfn.STDEV.P(Q81:R83)</f>
        <v>6.7986926847903355</v>
      </c>
      <c r="T82" s="44">
        <f t="shared" ref="T82" si="51">1.96*(S82/SQRT(3))</f>
        <v>7.6934450213344299</v>
      </c>
      <c r="U82" s="93">
        <f t="shared" ref="U82" si="52">AVERAGE(Q81:R83)</f>
        <v>41.333333333332689</v>
      </c>
      <c r="V82" s="17" t="s">
        <v>23</v>
      </c>
    </row>
    <row r="83" spans="2:22" ht="15.75" thickBot="1" x14ac:dyDescent="0.3">
      <c r="B83" s="118" t="s">
        <v>5</v>
      </c>
      <c r="C83" s="119"/>
      <c r="D83" s="4">
        <v>47.81</v>
      </c>
      <c r="E83" s="138">
        <v>96.3</v>
      </c>
      <c r="F83" s="139"/>
      <c r="G83" s="139"/>
      <c r="H83" s="99">
        <f t="shared" si="46"/>
        <v>48.489999999999995</v>
      </c>
      <c r="I83" s="85">
        <f t="shared" si="47"/>
        <v>49.989690721649474</v>
      </c>
      <c r="J83" s="108"/>
      <c r="K83" s="106"/>
      <c r="L83" s="88"/>
      <c r="M83" s="139">
        <v>47.93</v>
      </c>
      <c r="N83" s="139"/>
      <c r="O83" s="147">
        <f t="shared" si="50"/>
        <v>0.11999999999999744</v>
      </c>
      <c r="P83" s="177"/>
      <c r="Q83" s="178">
        <f t="shared" si="49"/>
        <v>47.999999999998977</v>
      </c>
      <c r="R83" s="150"/>
      <c r="S83" s="38"/>
      <c r="T83" s="44"/>
      <c r="U83" s="94"/>
      <c r="V83" s="13"/>
    </row>
    <row r="84" spans="2:22" x14ac:dyDescent="0.25">
      <c r="B84" s="114" t="s">
        <v>6</v>
      </c>
      <c r="C84" s="115"/>
      <c r="D84" s="2">
        <v>104.95</v>
      </c>
      <c r="E84" s="137">
        <v>136.41999999999999</v>
      </c>
      <c r="F84" s="135"/>
      <c r="G84" s="135"/>
      <c r="H84" s="97">
        <f t="shared" si="46"/>
        <v>31.469999999999985</v>
      </c>
      <c r="I84" s="83">
        <f t="shared" si="47"/>
        <v>32.443298969072146</v>
      </c>
      <c r="J84" s="107"/>
      <c r="K84" s="104"/>
      <c r="L84" s="87"/>
      <c r="M84" s="135">
        <v>104.97</v>
      </c>
      <c r="N84" s="135"/>
      <c r="O84" s="151">
        <f t="shared" ref="O84:O86" si="53">M84-D84</f>
        <v>1.9999999999996021E-2</v>
      </c>
      <c r="P84" s="152"/>
      <c r="Q84" s="153">
        <f t="shared" si="49"/>
        <v>7.9999999999984084</v>
      </c>
      <c r="R84" s="154"/>
      <c r="S84" s="89"/>
      <c r="T84" s="41"/>
      <c r="U84" s="95"/>
      <c r="V84" s="9"/>
    </row>
    <row r="85" spans="2:22" x14ac:dyDescent="0.25">
      <c r="B85" s="116" t="s">
        <v>7</v>
      </c>
      <c r="C85" s="117"/>
      <c r="D85" s="3">
        <v>115.73</v>
      </c>
      <c r="E85" s="137">
        <v>145.99</v>
      </c>
      <c r="F85" s="135"/>
      <c r="G85" s="135"/>
      <c r="H85" s="98">
        <f t="shared" si="46"/>
        <v>30.260000000000005</v>
      </c>
      <c r="I85" s="84">
        <f t="shared" si="47"/>
        <v>31.1958762886598</v>
      </c>
      <c r="J85" s="103">
        <f>_xlfn.STDEV.P(I84:I86)</f>
        <v>2.8523868629422462</v>
      </c>
      <c r="K85" s="105">
        <f>1.96*(J85/SQRT(3))</f>
        <v>3.2277795933792097</v>
      </c>
      <c r="L85" s="86">
        <f>AVERAGE(I84:I86)</f>
        <v>33.804123711340203</v>
      </c>
      <c r="M85" s="135">
        <v>115.75</v>
      </c>
      <c r="N85" s="135"/>
      <c r="O85" s="143">
        <f t="shared" si="53"/>
        <v>1.9999999999996021E-2</v>
      </c>
      <c r="P85" s="144"/>
      <c r="Q85" s="145">
        <f t="shared" si="49"/>
        <v>7.9999999999984084</v>
      </c>
      <c r="R85" s="146"/>
      <c r="S85" s="38">
        <f>_xlfn.STDEV.P(Q84:R86)</f>
        <v>2.6796245282408278E-12</v>
      </c>
      <c r="T85" s="42">
        <f t="shared" ref="T85" si="54">1.96*(S85/SQRT(3))</f>
        <v>3.0322806077056535E-12</v>
      </c>
      <c r="U85" s="93">
        <f>AVERAGE(Q84:R86)</f>
        <v>8.0000000000003038</v>
      </c>
      <c r="V85" s="17" t="s">
        <v>24</v>
      </c>
    </row>
    <row r="86" spans="2:22" ht="15.75" thickBot="1" x14ac:dyDescent="0.3">
      <c r="B86" s="118" t="s">
        <v>8</v>
      </c>
      <c r="C86" s="119"/>
      <c r="D86" s="4">
        <v>113.24</v>
      </c>
      <c r="E86" s="138">
        <v>149.88</v>
      </c>
      <c r="F86" s="139"/>
      <c r="G86" s="139"/>
      <c r="H86" s="99">
        <f t="shared" si="46"/>
        <v>36.64</v>
      </c>
      <c r="I86" s="85">
        <f t="shared" si="47"/>
        <v>37.773195876288661</v>
      </c>
      <c r="J86" s="108"/>
      <c r="K86" s="106"/>
      <c r="L86" s="88"/>
      <c r="M86" s="139">
        <v>113.26</v>
      </c>
      <c r="N86" s="139"/>
      <c r="O86" s="147">
        <f t="shared" si="53"/>
        <v>2.0000000000010232E-2</v>
      </c>
      <c r="P86" s="148"/>
      <c r="Q86" s="149">
        <f t="shared" si="49"/>
        <v>8.0000000000040927</v>
      </c>
      <c r="R86" s="150"/>
      <c r="S86" s="38"/>
      <c r="T86" s="43"/>
      <c r="U86" s="94"/>
      <c r="V86" s="26"/>
    </row>
    <row r="87" spans="2:22" x14ac:dyDescent="0.25">
      <c r="B87" s="114" t="s">
        <v>32</v>
      </c>
      <c r="C87" s="115"/>
      <c r="D87" s="22"/>
      <c r="E87" s="22"/>
      <c r="F87" s="23"/>
      <c r="G87" s="23"/>
      <c r="H87" s="100">
        <f>97-SUM(H78,H81,H84)</f>
        <v>1.3400000000000176</v>
      </c>
      <c r="I87" s="83">
        <f t="shared" si="47"/>
        <v>1.3814432989690903</v>
      </c>
      <c r="J87" s="107"/>
      <c r="K87" s="109"/>
      <c r="L87" s="87"/>
      <c r="M87" s="23"/>
      <c r="N87" s="23"/>
      <c r="O87" s="151">
        <f>0.25-SUM(O78,O81,O84)</f>
        <v>5.0000000000004263E-2</v>
      </c>
      <c r="P87" s="152"/>
      <c r="Q87" s="153">
        <f t="shared" si="49"/>
        <v>20.000000000001705</v>
      </c>
      <c r="R87" s="154"/>
      <c r="S87" s="89"/>
      <c r="T87" s="41"/>
      <c r="U87" s="95"/>
      <c r="V87" s="9"/>
    </row>
    <row r="88" spans="2:22" x14ac:dyDescent="0.25">
      <c r="B88" s="116" t="s">
        <v>33</v>
      </c>
      <c r="C88" s="117"/>
      <c r="D88" s="20"/>
      <c r="E88" s="20"/>
      <c r="F88" s="25"/>
      <c r="G88" s="25"/>
      <c r="H88" s="101">
        <f>97-SUM(H79,H82,H85)</f>
        <v>4.7999999999999829</v>
      </c>
      <c r="I88" s="84">
        <f t="shared" si="47"/>
        <v>4.9484536082474051</v>
      </c>
      <c r="J88" s="103">
        <f>_xlfn.STDEV.P(I87:I89)</f>
        <v>2.0231650503630658</v>
      </c>
      <c r="K88" s="110">
        <f>1.96*(J88/SQRT(3))</f>
        <v>2.2894267774266313</v>
      </c>
      <c r="L88" s="86">
        <f>AVERAGE(I87:I89)</f>
        <v>4.1580756013745734</v>
      </c>
      <c r="M88" s="116" t="s">
        <v>40</v>
      </c>
      <c r="N88" s="142"/>
      <c r="O88" s="143">
        <f t="shared" ref="O88:O89" si="55">0.25-SUM(O79,O82,O85)</f>
        <v>3.9999999999992042E-2</v>
      </c>
      <c r="P88" s="144"/>
      <c r="Q88" s="145">
        <f t="shared" si="49"/>
        <v>15.999999999996817</v>
      </c>
      <c r="R88" s="146"/>
      <c r="S88" s="38">
        <f>_xlfn.STDEV.P(Q87:R89)</f>
        <v>1.8856180831664311</v>
      </c>
      <c r="T88" s="42">
        <f t="shared" ref="T88" si="56">1.96*(S88/SQRT(3))</f>
        <v>2.1337777314937316</v>
      </c>
      <c r="U88" s="93">
        <f>AVERAGE(Q87:R89)</f>
        <v>17.33333333333178</v>
      </c>
      <c r="V88" s="17" t="s">
        <v>29</v>
      </c>
    </row>
    <row r="89" spans="2:22" ht="15.75" thickBot="1" x14ac:dyDescent="0.3">
      <c r="B89" s="118" t="s">
        <v>34</v>
      </c>
      <c r="C89" s="119"/>
      <c r="D89" s="32"/>
      <c r="E89" s="32"/>
      <c r="F89" s="31"/>
      <c r="G89" s="31"/>
      <c r="H89" s="102">
        <f>97-SUM(H80,H83,H86)</f>
        <v>5.960000000000008</v>
      </c>
      <c r="I89" s="85">
        <f t="shared" si="47"/>
        <v>6.1443298969072249</v>
      </c>
      <c r="J89" s="111"/>
      <c r="K89" s="112"/>
      <c r="L89" s="88"/>
      <c r="M89" s="31"/>
      <c r="N89" s="31"/>
      <c r="O89" s="147">
        <f t="shared" si="55"/>
        <v>3.9999999999992042E-2</v>
      </c>
      <c r="P89" s="148"/>
      <c r="Q89" s="149">
        <f t="shared" si="49"/>
        <v>15.999999999996817</v>
      </c>
      <c r="R89" s="150"/>
      <c r="S89" s="90"/>
      <c r="T89" s="43"/>
      <c r="U89" s="94"/>
      <c r="V89" s="18"/>
    </row>
    <row r="91" spans="2:22" ht="15.75" thickBot="1" x14ac:dyDescent="0.3"/>
    <row r="92" spans="2:22" ht="15.75" thickBot="1" x14ac:dyDescent="0.3">
      <c r="B92" s="126" t="s">
        <v>43</v>
      </c>
      <c r="C92" s="127"/>
      <c r="D92" s="1" t="s">
        <v>9</v>
      </c>
      <c r="E92" s="128" t="s">
        <v>10</v>
      </c>
      <c r="F92" s="129"/>
      <c r="G92" s="130"/>
      <c r="H92" s="96" t="s">
        <v>48</v>
      </c>
      <c r="I92" s="54" t="s">
        <v>49</v>
      </c>
      <c r="J92" s="57" t="s">
        <v>36</v>
      </c>
      <c r="K92" s="61" t="s">
        <v>37</v>
      </c>
      <c r="L92" s="67" t="s">
        <v>50</v>
      </c>
      <c r="M92" s="128" t="s">
        <v>12</v>
      </c>
      <c r="N92" s="130"/>
      <c r="O92" s="155" t="s">
        <v>51</v>
      </c>
      <c r="P92" s="156"/>
      <c r="Q92" s="131" t="s">
        <v>52</v>
      </c>
      <c r="R92" s="132"/>
      <c r="S92" s="34" t="s">
        <v>30</v>
      </c>
      <c r="T92" s="40" t="s">
        <v>35</v>
      </c>
      <c r="U92" s="45" t="s">
        <v>53</v>
      </c>
      <c r="V92" s="1" t="s">
        <v>21</v>
      </c>
    </row>
    <row r="93" spans="2:22" x14ac:dyDescent="0.25">
      <c r="B93" s="114" t="s">
        <v>0</v>
      </c>
      <c r="C93" s="115"/>
      <c r="D93" s="2">
        <v>41.77</v>
      </c>
      <c r="E93" s="133">
        <v>61.06</v>
      </c>
      <c r="F93" s="134"/>
      <c r="G93" s="134"/>
      <c r="H93" s="97">
        <f>E93-D93</f>
        <v>19.29</v>
      </c>
      <c r="I93" s="83">
        <f>(H93/97)*100</f>
        <v>19.88659793814433</v>
      </c>
      <c r="J93" s="103"/>
      <c r="K93" s="104"/>
      <c r="L93" s="86"/>
      <c r="M93" s="135">
        <v>41.92</v>
      </c>
      <c r="N93" s="135"/>
      <c r="O93" s="151">
        <f>M93-D93</f>
        <v>0.14999999999999858</v>
      </c>
      <c r="P93" s="152"/>
      <c r="Q93" s="153">
        <f>(O93*100)/0.25</f>
        <v>59.999999999999432</v>
      </c>
      <c r="R93" s="154"/>
      <c r="S93" s="89"/>
      <c r="T93" s="41"/>
      <c r="U93" s="92"/>
      <c r="V93" s="9"/>
    </row>
    <row r="94" spans="2:22" x14ac:dyDescent="0.25">
      <c r="B94" s="116" t="s">
        <v>1</v>
      </c>
      <c r="C94" s="117"/>
      <c r="D94" s="3">
        <v>44.01</v>
      </c>
      <c r="E94" s="137">
        <v>60.9</v>
      </c>
      <c r="F94" s="135"/>
      <c r="G94" s="135"/>
      <c r="H94" s="98">
        <f t="shared" ref="H94:H101" si="57">E94-D94</f>
        <v>16.89</v>
      </c>
      <c r="I94" s="84">
        <f t="shared" ref="I94:I104" si="58">(H94/97)*100</f>
        <v>17.412371134020617</v>
      </c>
      <c r="J94" s="103">
        <f>_xlfn.STDEV.P(I93:I95)</f>
        <v>1.3458248597375064</v>
      </c>
      <c r="K94" s="105">
        <f>1.96*(J94/SQRT(3))</f>
        <v>1.5229441963010177</v>
      </c>
      <c r="L94" s="86">
        <f>AVERAGE(I93:I95)</f>
        <v>19.278350515463924</v>
      </c>
      <c r="M94" s="135">
        <v>44.07</v>
      </c>
      <c r="N94" s="135"/>
      <c r="O94" s="143">
        <f t="shared" ref="O94:O95" si="59">M94-D94</f>
        <v>6.0000000000002274E-2</v>
      </c>
      <c r="P94" s="144"/>
      <c r="Q94" s="145">
        <f t="shared" ref="Q94:Q104" si="60">(O94*100)/0.25</f>
        <v>24.000000000000909</v>
      </c>
      <c r="R94" s="146"/>
      <c r="S94" s="38">
        <f>_xlfn.STDEV.P(Q93:R95)</f>
        <v>14.727148022915729</v>
      </c>
      <c r="T94" s="42">
        <f>1.96*(S94/SQRT(3))</f>
        <v>16.66533683583469</v>
      </c>
      <c r="U94" s="93">
        <f>AVERAGE(Q93:R95)</f>
        <v>42.666666666666707</v>
      </c>
      <c r="V94" s="17" t="s">
        <v>22</v>
      </c>
    </row>
    <row r="95" spans="2:22" ht="15.75" thickBot="1" x14ac:dyDescent="0.3">
      <c r="B95" s="118" t="s">
        <v>2</v>
      </c>
      <c r="C95" s="119"/>
      <c r="D95" s="4">
        <v>62.37</v>
      </c>
      <c r="E95" s="137">
        <v>82.29</v>
      </c>
      <c r="F95" s="135"/>
      <c r="G95" s="135"/>
      <c r="H95" s="99">
        <f t="shared" si="57"/>
        <v>19.920000000000009</v>
      </c>
      <c r="I95" s="85">
        <f t="shared" si="58"/>
        <v>20.536082474226813</v>
      </c>
      <c r="J95" s="103"/>
      <c r="K95" s="106"/>
      <c r="L95" s="86"/>
      <c r="M95" s="135">
        <v>62.48</v>
      </c>
      <c r="N95" s="135"/>
      <c r="O95" s="147">
        <f t="shared" si="59"/>
        <v>0.10999999999999943</v>
      </c>
      <c r="P95" s="148"/>
      <c r="Q95" s="149">
        <f t="shared" si="60"/>
        <v>43.999999999999773</v>
      </c>
      <c r="R95" s="150"/>
      <c r="S95" s="91"/>
      <c r="T95" s="43"/>
      <c r="U95" s="94"/>
      <c r="V95" s="13"/>
    </row>
    <row r="96" spans="2:22" x14ac:dyDescent="0.25">
      <c r="B96" s="114" t="s">
        <v>3</v>
      </c>
      <c r="C96" s="115"/>
      <c r="D96" s="2">
        <v>47.45</v>
      </c>
      <c r="E96" s="133">
        <v>99.11</v>
      </c>
      <c r="F96" s="134"/>
      <c r="G96" s="134"/>
      <c r="H96" s="97">
        <f t="shared" si="57"/>
        <v>51.66</v>
      </c>
      <c r="I96" s="83">
        <f t="shared" si="58"/>
        <v>53.257731958762889</v>
      </c>
      <c r="J96" s="107"/>
      <c r="K96" s="104"/>
      <c r="L96" s="87"/>
      <c r="M96" s="134">
        <v>47.5</v>
      </c>
      <c r="N96" s="134"/>
      <c r="O96" s="151">
        <f>M96-D96</f>
        <v>4.9999999999997158E-2</v>
      </c>
      <c r="P96" s="173"/>
      <c r="Q96" s="174">
        <f t="shared" si="60"/>
        <v>19.999999999998863</v>
      </c>
      <c r="R96" s="154"/>
      <c r="S96" s="38"/>
      <c r="T96" s="44"/>
      <c r="U96" s="95"/>
      <c r="V96" s="9"/>
    </row>
    <row r="97" spans="2:22" x14ac:dyDescent="0.25">
      <c r="B97" s="116" t="s">
        <v>4</v>
      </c>
      <c r="C97" s="117"/>
      <c r="D97" s="3">
        <v>48.51</v>
      </c>
      <c r="E97" s="137">
        <v>98.96</v>
      </c>
      <c r="F97" s="135"/>
      <c r="G97" s="135"/>
      <c r="H97" s="98">
        <f t="shared" si="57"/>
        <v>50.449999999999996</v>
      </c>
      <c r="I97" s="84">
        <f t="shared" si="58"/>
        <v>52.010309278350505</v>
      </c>
      <c r="J97" s="103">
        <f>_xlfn.STDEV.P(I96:I98)</f>
        <v>0.77974318411053012</v>
      </c>
      <c r="K97" s="105">
        <f>1.96*(J97/SQRT(3))</f>
        <v>0.88236247700018144</v>
      </c>
      <c r="L97" s="86">
        <f>AVERAGE(I96:I98)</f>
        <v>52.21649484536082</v>
      </c>
      <c r="M97" s="135">
        <v>48.65</v>
      </c>
      <c r="N97" s="135"/>
      <c r="O97" s="143">
        <f t="shared" ref="O97:O98" si="61">M97-D97</f>
        <v>0.14000000000000057</v>
      </c>
      <c r="P97" s="175"/>
      <c r="Q97" s="176">
        <f t="shared" si="60"/>
        <v>56.000000000000227</v>
      </c>
      <c r="R97" s="146"/>
      <c r="S97" s="38">
        <f>_xlfn.STDEV.P(Q96:R98)</f>
        <v>14.727148022916937</v>
      </c>
      <c r="T97" s="44">
        <f t="shared" ref="T97" si="62">1.96*(S97/SQRT(3))</f>
        <v>16.665336835836058</v>
      </c>
      <c r="U97" s="93">
        <f t="shared" ref="U97" si="63">AVERAGE(Q96:R98)</f>
        <v>37.33333333333254</v>
      </c>
      <c r="V97" s="17" t="s">
        <v>23</v>
      </c>
    </row>
    <row r="98" spans="2:22" ht="15.75" thickBot="1" x14ac:dyDescent="0.3">
      <c r="B98" s="118" t="s">
        <v>5</v>
      </c>
      <c r="C98" s="119"/>
      <c r="D98" s="4">
        <v>61.45</v>
      </c>
      <c r="E98" s="138">
        <v>111.29</v>
      </c>
      <c r="F98" s="139"/>
      <c r="G98" s="139"/>
      <c r="H98" s="99">
        <f t="shared" si="57"/>
        <v>49.84</v>
      </c>
      <c r="I98" s="85">
        <f t="shared" si="58"/>
        <v>51.381443298969074</v>
      </c>
      <c r="J98" s="108"/>
      <c r="K98" s="106"/>
      <c r="L98" s="88"/>
      <c r="M98" s="139">
        <v>61.54</v>
      </c>
      <c r="N98" s="139"/>
      <c r="O98" s="147">
        <f t="shared" si="61"/>
        <v>8.9999999999996305E-2</v>
      </c>
      <c r="P98" s="177"/>
      <c r="Q98" s="178">
        <f t="shared" si="60"/>
        <v>35.999999999998522</v>
      </c>
      <c r="R98" s="150"/>
      <c r="S98" s="38"/>
      <c r="T98" s="44"/>
      <c r="U98" s="94"/>
      <c r="V98" s="13"/>
    </row>
    <row r="99" spans="2:22" x14ac:dyDescent="0.25">
      <c r="B99" s="114" t="s">
        <v>6</v>
      </c>
      <c r="C99" s="115"/>
      <c r="D99" s="2">
        <v>72.48</v>
      </c>
      <c r="E99" s="137">
        <v>93.75</v>
      </c>
      <c r="F99" s="135"/>
      <c r="G99" s="135"/>
      <c r="H99" s="97">
        <f t="shared" si="57"/>
        <v>21.269999999999996</v>
      </c>
      <c r="I99" s="83">
        <f t="shared" si="58"/>
        <v>21.927835051546388</v>
      </c>
      <c r="J99" s="107"/>
      <c r="K99" s="104"/>
      <c r="L99" s="87"/>
      <c r="M99" s="135">
        <v>72.5</v>
      </c>
      <c r="N99" s="135"/>
      <c r="O99" s="151">
        <f t="shared" ref="O99:O101" si="64">M99-D99</f>
        <v>1.9999999999996021E-2</v>
      </c>
      <c r="P99" s="152"/>
      <c r="Q99" s="153">
        <f t="shared" si="60"/>
        <v>7.9999999999984084</v>
      </c>
      <c r="R99" s="154"/>
      <c r="S99" s="89"/>
      <c r="T99" s="41"/>
      <c r="U99" s="95"/>
      <c r="V99" s="9"/>
    </row>
    <row r="100" spans="2:22" x14ac:dyDescent="0.25">
      <c r="B100" s="116" t="s">
        <v>7</v>
      </c>
      <c r="C100" s="117"/>
      <c r="D100" s="3">
        <v>67.48</v>
      </c>
      <c r="E100" s="137">
        <v>92.72</v>
      </c>
      <c r="F100" s="135"/>
      <c r="G100" s="135"/>
      <c r="H100" s="98">
        <f t="shared" si="57"/>
        <v>25.239999999999995</v>
      </c>
      <c r="I100" s="84">
        <f t="shared" si="58"/>
        <v>26.020618556701024</v>
      </c>
      <c r="J100" s="103">
        <f>_xlfn.STDEV.P(I99:I101)</f>
        <v>1.735439419667018</v>
      </c>
      <c r="K100" s="105">
        <f>1.96*(J100/SQRT(3))</f>
        <v>1.9638345755698001</v>
      </c>
      <c r="L100" s="86">
        <f>AVERAGE(I99:I101)</f>
        <v>23.642611683848799</v>
      </c>
      <c r="M100" s="135">
        <v>67.489999999999995</v>
      </c>
      <c r="N100" s="135"/>
      <c r="O100" s="143">
        <f t="shared" si="64"/>
        <v>9.9999999999909051E-3</v>
      </c>
      <c r="P100" s="144"/>
      <c r="Q100" s="145">
        <f t="shared" si="60"/>
        <v>3.999999999996362</v>
      </c>
      <c r="R100" s="146"/>
      <c r="S100" s="38">
        <f>_xlfn.STDEV.P(Q99:R101)</f>
        <v>4.9888765157011408</v>
      </c>
      <c r="T100" s="42">
        <f t="shared" ref="T100" si="65">1.96*(S100/SQRT(3))</f>
        <v>5.6454452306159579</v>
      </c>
      <c r="U100" s="93">
        <f>AVERAGE(Q99:R101)</f>
        <v>9.3333333333324244</v>
      </c>
      <c r="V100" s="17" t="s">
        <v>24</v>
      </c>
    </row>
    <row r="101" spans="2:22" ht="15.75" thickBot="1" x14ac:dyDescent="0.3">
      <c r="B101" s="118" t="s">
        <v>8</v>
      </c>
      <c r="C101" s="119"/>
      <c r="D101" s="4">
        <v>65.75</v>
      </c>
      <c r="E101" s="138">
        <v>88.04</v>
      </c>
      <c r="F101" s="139"/>
      <c r="G101" s="139"/>
      <c r="H101" s="99">
        <f t="shared" si="57"/>
        <v>22.290000000000006</v>
      </c>
      <c r="I101" s="85">
        <f t="shared" si="58"/>
        <v>22.979381443298976</v>
      </c>
      <c r="J101" s="108"/>
      <c r="K101" s="106"/>
      <c r="L101" s="88"/>
      <c r="M101" s="139">
        <v>65.790000000000006</v>
      </c>
      <c r="N101" s="139"/>
      <c r="O101" s="147">
        <f t="shared" si="64"/>
        <v>4.0000000000006253E-2</v>
      </c>
      <c r="P101" s="148"/>
      <c r="Q101" s="149">
        <f t="shared" si="60"/>
        <v>16.000000000002501</v>
      </c>
      <c r="R101" s="150"/>
      <c r="S101" s="38"/>
      <c r="T101" s="43"/>
      <c r="U101" s="94"/>
      <c r="V101" s="26"/>
    </row>
    <row r="102" spans="2:22" x14ac:dyDescent="0.25">
      <c r="B102" s="114" t="s">
        <v>32</v>
      </c>
      <c r="C102" s="115"/>
      <c r="D102" s="22"/>
      <c r="E102" s="22"/>
      <c r="F102" s="23"/>
      <c r="G102" s="23"/>
      <c r="H102" s="100">
        <f>97-SUM(H93,H96,H99)</f>
        <v>4.7800000000000153</v>
      </c>
      <c r="I102" s="83">
        <f t="shared" si="58"/>
        <v>4.9278350515464071</v>
      </c>
      <c r="J102" s="107"/>
      <c r="K102" s="109"/>
      <c r="L102" s="87"/>
      <c r="M102" s="23"/>
      <c r="N102" s="23"/>
      <c r="O102" s="151">
        <f>0.25-SUM(O93,O96,O99)</f>
        <v>3.0000000000008242E-2</v>
      </c>
      <c r="P102" s="152"/>
      <c r="Q102" s="153">
        <f t="shared" si="60"/>
        <v>12.000000000003297</v>
      </c>
      <c r="R102" s="154"/>
      <c r="S102" s="89"/>
      <c r="T102" s="41"/>
      <c r="U102" s="95"/>
      <c r="V102" s="9"/>
    </row>
    <row r="103" spans="2:22" x14ac:dyDescent="0.25">
      <c r="B103" s="116" t="s">
        <v>33</v>
      </c>
      <c r="C103" s="117"/>
      <c r="D103" s="20"/>
      <c r="E103" s="20"/>
      <c r="F103" s="25"/>
      <c r="G103" s="25"/>
      <c r="H103" s="101">
        <f>97-SUM(H94,H97,H100)</f>
        <v>4.4200000000000017</v>
      </c>
      <c r="I103" s="84">
        <f t="shared" si="58"/>
        <v>4.5567010309278366</v>
      </c>
      <c r="J103" s="103">
        <f>_xlfn.STDEV.P(I102:I104)</f>
        <v>0.22779124974812284</v>
      </c>
      <c r="K103" s="110">
        <f>1.96*(J103/SQRT(3))</f>
        <v>0.25777006514779521</v>
      </c>
      <c r="L103" s="86">
        <f>AVERAGE(I102:I104)</f>
        <v>4.8625429553264574</v>
      </c>
      <c r="M103" s="116" t="s">
        <v>40</v>
      </c>
      <c r="N103" s="142"/>
      <c r="O103" s="143">
        <f t="shared" ref="O103:O104" si="66">0.25-SUM(O94,O97,O100)</f>
        <v>4.0000000000006253E-2</v>
      </c>
      <c r="P103" s="144"/>
      <c r="Q103" s="145">
        <f t="shared" si="60"/>
        <v>16.000000000002501</v>
      </c>
      <c r="R103" s="146"/>
      <c r="S103" s="38">
        <f>_xlfn.STDEV.P(Q102:R104)</f>
        <v>4.9888765157001282</v>
      </c>
      <c r="T103" s="42">
        <f t="shared" ref="T103" si="67">1.96*(S103/SQRT(3))</f>
        <v>5.6454452306148122</v>
      </c>
      <c r="U103" s="93">
        <f>AVERAGE(Q102:R104)</f>
        <v>10.666666666668334</v>
      </c>
      <c r="V103" s="17" t="s">
        <v>29</v>
      </c>
    </row>
    <row r="104" spans="2:22" ht="15.75" thickBot="1" x14ac:dyDescent="0.3">
      <c r="B104" s="118" t="s">
        <v>34</v>
      </c>
      <c r="C104" s="119"/>
      <c r="D104" s="32"/>
      <c r="E104" s="32"/>
      <c r="F104" s="31"/>
      <c r="G104" s="31"/>
      <c r="H104" s="102">
        <f>97-SUM(H95,H98,H101)</f>
        <v>4.9499999999999744</v>
      </c>
      <c r="I104" s="85">
        <f t="shared" si="58"/>
        <v>5.1030927835051285</v>
      </c>
      <c r="J104" s="111"/>
      <c r="K104" s="112"/>
      <c r="L104" s="88"/>
      <c r="M104" s="31"/>
      <c r="N104" s="31"/>
      <c r="O104" s="147">
        <f t="shared" si="66"/>
        <v>9.9999999999980105E-3</v>
      </c>
      <c r="P104" s="148"/>
      <c r="Q104" s="149">
        <f t="shared" si="60"/>
        <v>3.9999999999992042</v>
      </c>
      <c r="R104" s="150"/>
      <c r="S104" s="90"/>
      <c r="T104" s="43"/>
      <c r="U104" s="94"/>
      <c r="V104" s="18"/>
    </row>
  </sheetData>
  <mergeCells count="420">
    <mergeCell ref="B102:C102"/>
    <mergeCell ref="O102:P102"/>
    <mergeCell ref="Q102:R102"/>
    <mergeCell ref="B103:C103"/>
    <mergeCell ref="M103:N103"/>
    <mergeCell ref="O103:P103"/>
    <mergeCell ref="Q103:R103"/>
    <mergeCell ref="B104:C104"/>
    <mergeCell ref="O104:P104"/>
    <mergeCell ref="Q104:R104"/>
    <mergeCell ref="B100:C100"/>
    <mergeCell ref="E100:G100"/>
    <mergeCell ref="M100:N100"/>
    <mergeCell ref="O100:P100"/>
    <mergeCell ref="Q100:R100"/>
    <mergeCell ref="B101:C101"/>
    <mergeCell ref="E101:G101"/>
    <mergeCell ref="M101:N101"/>
    <mergeCell ref="O101:P101"/>
    <mergeCell ref="Q101:R101"/>
    <mergeCell ref="B98:C98"/>
    <mergeCell ref="E98:G98"/>
    <mergeCell ref="M98:N98"/>
    <mergeCell ref="O98:P98"/>
    <mergeCell ref="Q98:R98"/>
    <mergeCell ref="B99:C99"/>
    <mergeCell ref="E99:G99"/>
    <mergeCell ref="M99:N99"/>
    <mergeCell ref="O99:P99"/>
    <mergeCell ref="Q99:R99"/>
    <mergeCell ref="B96:C96"/>
    <mergeCell ref="E96:G96"/>
    <mergeCell ref="M96:N96"/>
    <mergeCell ref="O96:P96"/>
    <mergeCell ref="Q96:R96"/>
    <mergeCell ref="B97:C97"/>
    <mergeCell ref="E97:G97"/>
    <mergeCell ref="M97:N97"/>
    <mergeCell ref="O97:P97"/>
    <mergeCell ref="Q97:R97"/>
    <mergeCell ref="B94:C94"/>
    <mergeCell ref="E94:G94"/>
    <mergeCell ref="M94:N94"/>
    <mergeCell ref="O94:P94"/>
    <mergeCell ref="Q94:R94"/>
    <mergeCell ref="B95:C95"/>
    <mergeCell ref="E95:G95"/>
    <mergeCell ref="M95:N95"/>
    <mergeCell ref="O95:P95"/>
    <mergeCell ref="Q95:R95"/>
    <mergeCell ref="B92:C92"/>
    <mergeCell ref="E92:G92"/>
    <mergeCell ref="M92:N92"/>
    <mergeCell ref="O92:P92"/>
    <mergeCell ref="Q92:R92"/>
    <mergeCell ref="B93:C93"/>
    <mergeCell ref="E93:G93"/>
    <mergeCell ref="M93:N93"/>
    <mergeCell ref="O93:P93"/>
    <mergeCell ref="Q93:R93"/>
    <mergeCell ref="B87:C87"/>
    <mergeCell ref="O87:P87"/>
    <mergeCell ref="Q87:R87"/>
    <mergeCell ref="B88:C88"/>
    <mergeCell ref="M88:N88"/>
    <mergeCell ref="O88:P88"/>
    <mergeCell ref="Q88:R88"/>
    <mergeCell ref="B89:C89"/>
    <mergeCell ref="O89:P89"/>
    <mergeCell ref="Q89:R89"/>
    <mergeCell ref="B85:C85"/>
    <mergeCell ref="E85:G85"/>
    <mergeCell ref="M85:N85"/>
    <mergeCell ref="O85:P85"/>
    <mergeCell ref="Q85:R85"/>
    <mergeCell ref="B86:C86"/>
    <mergeCell ref="E86:G86"/>
    <mergeCell ref="M86:N86"/>
    <mergeCell ref="O86:P86"/>
    <mergeCell ref="Q86:R86"/>
    <mergeCell ref="B83:C83"/>
    <mergeCell ref="E83:G83"/>
    <mergeCell ref="M83:N83"/>
    <mergeCell ref="O83:P83"/>
    <mergeCell ref="Q83:R83"/>
    <mergeCell ref="B84:C84"/>
    <mergeCell ref="E84:G84"/>
    <mergeCell ref="M84:N84"/>
    <mergeCell ref="O84:P84"/>
    <mergeCell ref="Q84:R84"/>
    <mergeCell ref="B81:C81"/>
    <mergeCell ref="E81:G81"/>
    <mergeCell ref="M81:N81"/>
    <mergeCell ref="O81:P81"/>
    <mergeCell ref="Q81:R81"/>
    <mergeCell ref="B82:C82"/>
    <mergeCell ref="E82:G82"/>
    <mergeCell ref="M82:N82"/>
    <mergeCell ref="O82:P82"/>
    <mergeCell ref="Q82:R82"/>
    <mergeCell ref="B79:C79"/>
    <mergeCell ref="E79:G79"/>
    <mergeCell ref="M79:N79"/>
    <mergeCell ref="O79:P79"/>
    <mergeCell ref="Q79:R79"/>
    <mergeCell ref="B80:C80"/>
    <mergeCell ref="E80:G80"/>
    <mergeCell ref="M80:N80"/>
    <mergeCell ref="O80:P80"/>
    <mergeCell ref="Q80:R80"/>
    <mergeCell ref="B77:C77"/>
    <mergeCell ref="E77:G77"/>
    <mergeCell ref="M77:N77"/>
    <mergeCell ref="O77:P77"/>
    <mergeCell ref="Q77:R77"/>
    <mergeCell ref="B78:C78"/>
    <mergeCell ref="E78:G78"/>
    <mergeCell ref="M78:N78"/>
    <mergeCell ref="O78:P78"/>
    <mergeCell ref="Q78:R78"/>
    <mergeCell ref="B72:C72"/>
    <mergeCell ref="O72:P72"/>
    <mergeCell ref="Q72:R72"/>
    <mergeCell ref="B73:C73"/>
    <mergeCell ref="M73:N73"/>
    <mergeCell ref="O73:P73"/>
    <mergeCell ref="Q73:R73"/>
    <mergeCell ref="B74:C74"/>
    <mergeCell ref="O74:P74"/>
    <mergeCell ref="Q74:R74"/>
    <mergeCell ref="B70:C70"/>
    <mergeCell ref="E70:G70"/>
    <mergeCell ref="M70:N70"/>
    <mergeCell ref="O70:P70"/>
    <mergeCell ref="Q70:R70"/>
    <mergeCell ref="B71:C71"/>
    <mergeCell ref="E71:G71"/>
    <mergeCell ref="M71:N71"/>
    <mergeCell ref="O71:P71"/>
    <mergeCell ref="Q71:R71"/>
    <mergeCell ref="B68:C68"/>
    <mergeCell ref="E68:G68"/>
    <mergeCell ref="M68:N68"/>
    <mergeCell ref="O68:P68"/>
    <mergeCell ref="Q68:R68"/>
    <mergeCell ref="B69:C69"/>
    <mergeCell ref="E69:G69"/>
    <mergeCell ref="M69:N69"/>
    <mergeCell ref="O69:P69"/>
    <mergeCell ref="Q69:R69"/>
    <mergeCell ref="B66:C66"/>
    <mergeCell ref="E66:G66"/>
    <mergeCell ref="M66:N66"/>
    <mergeCell ref="O66:P66"/>
    <mergeCell ref="Q66:R66"/>
    <mergeCell ref="B67:C67"/>
    <mergeCell ref="E67:G67"/>
    <mergeCell ref="M67:N67"/>
    <mergeCell ref="O67:P67"/>
    <mergeCell ref="Q67:R67"/>
    <mergeCell ref="B64:C64"/>
    <mergeCell ref="E64:G64"/>
    <mergeCell ref="M64:N64"/>
    <mergeCell ref="O64:P64"/>
    <mergeCell ref="Q64:R64"/>
    <mergeCell ref="B65:C65"/>
    <mergeCell ref="E65:G65"/>
    <mergeCell ref="M65:N65"/>
    <mergeCell ref="O65:P65"/>
    <mergeCell ref="Q65:R65"/>
    <mergeCell ref="B62:C62"/>
    <mergeCell ref="E62:G62"/>
    <mergeCell ref="M62:N62"/>
    <mergeCell ref="O62:P62"/>
    <mergeCell ref="Q62:R62"/>
    <mergeCell ref="B63:C63"/>
    <mergeCell ref="E63:G63"/>
    <mergeCell ref="M63:N63"/>
    <mergeCell ref="O63:P63"/>
    <mergeCell ref="Q63:R63"/>
    <mergeCell ref="B57:C57"/>
    <mergeCell ref="O57:P57"/>
    <mergeCell ref="Q57:R57"/>
    <mergeCell ref="B58:C58"/>
    <mergeCell ref="M58:N58"/>
    <mergeCell ref="O58:P58"/>
    <mergeCell ref="Q58:R58"/>
    <mergeCell ref="B59:C59"/>
    <mergeCell ref="O59:P59"/>
    <mergeCell ref="Q59:R59"/>
    <mergeCell ref="B55:C55"/>
    <mergeCell ref="E55:G55"/>
    <mergeCell ref="M55:N55"/>
    <mergeCell ref="O55:P55"/>
    <mergeCell ref="Q55:R55"/>
    <mergeCell ref="B56:C56"/>
    <mergeCell ref="E56:G56"/>
    <mergeCell ref="M56:N56"/>
    <mergeCell ref="O56:P56"/>
    <mergeCell ref="Q56:R56"/>
    <mergeCell ref="B53:C53"/>
    <mergeCell ref="E53:G53"/>
    <mergeCell ref="M53:N53"/>
    <mergeCell ref="O53:P53"/>
    <mergeCell ref="Q53:R53"/>
    <mergeCell ref="B54:C54"/>
    <mergeCell ref="E54:G54"/>
    <mergeCell ref="M54:N54"/>
    <mergeCell ref="O54:P54"/>
    <mergeCell ref="Q54:R54"/>
    <mergeCell ref="B51:C51"/>
    <mergeCell ref="E51:G51"/>
    <mergeCell ref="M51:N51"/>
    <mergeCell ref="O51:P51"/>
    <mergeCell ref="Q51:R51"/>
    <mergeCell ref="B52:C52"/>
    <mergeCell ref="E52:G52"/>
    <mergeCell ref="M52:N52"/>
    <mergeCell ref="O52:P52"/>
    <mergeCell ref="Q52:R52"/>
    <mergeCell ref="B49:C49"/>
    <mergeCell ref="E49:G49"/>
    <mergeCell ref="M49:N49"/>
    <mergeCell ref="O49:P49"/>
    <mergeCell ref="Q49:R49"/>
    <mergeCell ref="B50:C50"/>
    <mergeCell ref="E50:G50"/>
    <mergeCell ref="M50:N50"/>
    <mergeCell ref="O50:P50"/>
    <mergeCell ref="Q50:R50"/>
    <mergeCell ref="B47:C47"/>
    <mergeCell ref="E47:G47"/>
    <mergeCell ref="M47:N47"/>
    <mergeCell ref="O47:P47"/>
    <mergeCell ref="Q47:R47"/>
    <mergeCell ref="B48:C48"/>
    <mergeCell ref="E48:G48"/>
    <mergeCell ref="M48:N48"/>
    <mergeCell ref="O48:P48"/>
    <mergeCell ref="Q48:R48"/>
    <mergeCell ref="B42:C42"/>
    <mergeCell ref="O42:P42"/>
    <mergeCell ref="Q42:R42"/>
    <mergeCell ref="B43:C43"/>
    <mergeCell ref="M43:N43"/>
    <mergeCell ref="O43:P43"/>
    <mergeCell ref="Q43:R43"/>
    <mergeCell ref="B44:C44"/>
    <mergeCell ref="O44:P44"/>
    <mergeCell ref="Q44:R44"/>
    <mergeCell ref="B40:C40"/>
    <mergeCell ref="E40:G40"/>
    <mergeCell ref="M40:N40"/>
    <mergeCell ref="O40:P40"/>
    <mergeCell ref="Q40:R40"/>
    <mergeCell ref="B41:C41"/>
    <mergeCell ref="E41:G41"/>
    <mergeCell ref="M41:N41"/>
    <mergeCell ref="O41:P41"/>
    <mergeCell ref="Q41:R41"/>
    <mergeCell ref="B38:C38"/>
    <mergeCell ref="E38:G38"/>
    <mergeCell ref="M38:N38"/>
    <mergeCell ref="O38:P38"/>
    <mergeCell ref="Q38:R38"/>
    <mergeCell ref="B39:C39"/>
    <mergeCell ref="E39:G39"/>
    <mergeCell ref="M39:N39"/>
    <mergeCell ref="O39:P39"/>
    <mergeCell ref="Q39:R39"/>
    <mergeCell ref="B36:C36"/>
    <mergeCell ref="E36:G36"/>
    <mergeCell ref="M36:N36"/>
    <mergeCell ref="O36:P36"/>
    <mergeCell ref="Q36:R36"/>
    <mergeCell ref="B37:C37"/>
    <mergeCell ref="E37:G37"/>
    <mergeCell ref="M37:N37"/>
    <mergeCell ref="O37:P37"/>
    <mergeCell ref="Q37:R37"/>
    <mergeCell ref="B34:C34"/>
    <mergeCell ref="E34:G34"/>
    <mergeCell ref="M34:N34"/>
    <mergeCell ref="O34:P34"/>
    <mergeCell ref="Q34:R34"/>
    <mergeCell ref="B35:C35"/>
    <mergeCell ref="E35:G35"/>
    <mergeCell ref="M35:N35"/>
    <mergeCell ref="O35:P35"/>
    <mergeCell ref="Q35:R35"/>
    <mergeCell ref="B32:C32"/>
    <mergeCell ref="E32:G32"/>
    <mergeCell ref="M32:N32"/>
    <mergeCell ref="O32:P32"/>
    <mergeCell ref="Q32:R32"/>
    <mergeCell ref="B33:C33"/>
    <mergeCell ref="E33:G33"/>
    <mergeCell ref="M33:N33"/>
    <mergeCell ref="O33:P33"/>
    <mergeCell ref="Q33:R33"/>
    <mergeCell ref="B2:C2"/>
    <mergeCell ref="E2:G2"/>
    <mergeCell ref="M2:N2"/>
    <mergeCell ref="O2:P2"/>
    <mergeCell ref="Q2:R2"/>
    <mergeCell ref="B3:C3"/>
    <mergeCell ref="E3:G3"/>
    <mergeCell ref="M3:N3"/>
    <mergeCell ref="O3:P3"/>
    <mergeCell ref="Q3:R3"/>
    <mergeCell ref="B4:C4"/>
    <mergeCell ref="E4:G4"/>
    <mergeCell ref="M4:N4"/>
    <mergeCell ref="O4:P4"/>
    <mergeCell ref="Q4:R4"/>
    <mergeCell ref="B5:C5"/>
    <mergeCell ref="E5:G5"/>
    <mergeCell ref="M5:N5"/>
    <mergeCell ref="O5:P5"/>
    <mergeCell ref="Q5:R5"/>
    <mergeCell ref="B6:C6"/>
    <mergeCell ref="E6:G6"/>
    <mergeCell ref="M6:N6"/>
    <mergeCell ref="O6:P6"/>
    <mergeCell ref="Q6:R6"/>
    <mergeCell ref="B7:C7"/>
    <mergeCell ref="E7:G7"/>
    <mergeCell ref="M7:N7"/>
    <mergeCell ref="O7:P7"/>
    <mergeCell ref="Q7:R7"/>
    <mergeCell ref="B8:C8"/>
    <mergeCell ref="E8:G8"/>
    <mergeCell ref="M8:N8"/>
    <mergeCell ref="O8:P8"/>
    <mergeCell ref="Q8:R8"/>
    <mergeCell ref="B9:C9"/>
    <mergeCell ref="E9:G9"/>
    <mergeCell ref="M9:N9"/>
    <mergeCell ref="O9:P9"/>
    <mergeCell ref="Q9:R9"/>
    <mergeCell ref="B10:C10"/>
    <mergeCell ref="E10:G10"/>
    <mergeCell ref="M10:N10"/>
    <mergeCell ref="O10:P10"/>
    <mergeCell ref="Q10:R10"/>
    <mergeCell ref="B11:C11"/>
    <mergeCell ref="E11:G11"/>
    <mergeCell ref="M11:N11"/>
    <mergeCell ref="O11:P11"/>
    <mergeCell ref="Q11:R11"/>
    <mergeCell ref="B14:C14"/>
    <mergeCell ref="O14:P14"/>
    <mergeCell ref="Q14:R14"/>
    <mergeCell ref="B17:C17"/>
    <mergeCell ref="E17:G17"/>
    <mergeCell ref="M17:N17"/>
    <mergeCell ref="O17:P17"/>
    <mergeCell ref="Q17:R17"/>
    <mergeCell ref="B12:C12"/>
    <mergeCell ref="O12:P12"/>
    <mergeCell ref="Q12:R12"/>
    <mergeCell ref="B13:C13"/>
    <mergeCell ref="M13:N13"/>
    <mergeCell ref="O13:P13"/>
    <mergeCell ref="Q13:R13"/>
    <mergeCell ref="B18:C18"/>
    <mergeCell ref="E18:G18"/>
    <mergeCell ref="M18:N18"/>
    <mergeCell ref="O18:P18"/>
    <mergeCell ref="Q18:R18"/>
    <mergeCell ref="B19:C19"/>
    <mergeCell ref="E19:G19"/>
    <mergeCell ref="M19:N19"/>
    <mergeCell ref="O19:P19"/>
    <mergeCell ref="Q19:R19"/>
    <mergeCell ref="B20:C20"/>
    <mergeCell ref="E20:G20"/>
    <mergeCell ref="M20:N20"/>
    <mergeCell ref="O20:P20"/>
    <mergeCell ref="Q20:R20"/>
    <mergeCell ref="B21:C21"/>
    <mergeCell ref="E21:G21"/>
    <mergeCell ref="M21:N21"/>
    <mergeCell ref="O21:P21"/>
    <mergeCell ref="Q21:R21"/>
    <mergeCell ref="B22:C22"/>
    <mergeCell ref="E22:G22"/>
    <mergeCell ref="M22:N22"/>
    <mergeCell ref="O22:P22"/>
    <mergeCell ref="Q22:R22"/>
    <mergeCell ref="B23:C23"/>
    <mergeCell ref="E23:G23"/>
    <mergeCell ref="M23:N23"/>
    <mergeCell ref="O23:P23"/>
    <mergeCell ref="Q23:R23"/>
    <mergeCell ref="B24:C24"/>
    <mergeCell ref="E24:G24"/>
    <mergeCell ref="M24:N24"/>
    <mergeCell ref="O24:P24"/>
    <mergeCell ref="Q24:R24"/>
    <mergeCell ref="B25:C25"/>
    <mergeCell ref="E25:G25"/>
    <mergeCell ref="M25:N25"/>
    <mergeCell ref="O25:P25"/>
    <mergeCell ref="Q25:R25"/>
    <mergeCell ref="B28:C28"/>
    <mergeCell ref="M28:N28"/>
    <mergeCell ref="O28:P28"/>
    <mergeCell ref="Q28:R28"/>
    <mergeCell ref="B29:C29"/>
    <mergeCell ref="O29:P29"/>
    <mergeCell ref="Q29:R29"/>
    <mergeCell ref="B26:C26"/>
    <mergeCell ref="E26:G26"/>
    <mergeCell ref="M26:N26"/>
    <mergeCell ref="O26:P26"/>
    <mergeCell ref="Q26:R26"/>
    <mergeCell ref="B27:C27"/>
    <mergeCell ref="O27:P27"/>
    <mergeCell ref="Q27:R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Carbon Black</vt:lpstr>
      <vt:lpstr>Carbon Black (only percentages)</vt:lpstr>
      <vt:lpstr>Titanium Oxide(Old)</vt:lpstr>
      <vt:lpstr>Titanium Dioxide</vt:lpstr>
      <vt:lpstr>Titanium Dioxide(percentage)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Asadullahil Galib</dc:creator>
  <cp:lastModifiedBy>Asadullahil Galib</cp:lastModifiedBy>
  <dcterms:created xsi:type="dcterms:W3CDTF">2015-06-05T18:19:34Z</dcterms:created>
  <dcterms:modified xsi:type="dcterms:W3CDTF">2023-07-09T15:13:28Z</dcterms:modified>
</cp:coreProperties>
</file>