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drawings/drawing2.xml" ContentType="application/vnd.openxmlformats-officedocument.drawing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drawings/drawing3.xml" ContentType="application/vnd.openxmlformats-officedocument.drawing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charts/chart11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charts/chart12.xml" ContentType="application/vnd.openxmlformats-officedocument.drawingml.chart+xml"/>
  <Override PartName="/xl/charts/style12.xml" ContentType="application/vnd.ms-office.chartstyle+xml"/>
  <Override PartName="/xl/charts/colors12.xml" ContentType="application/vnd.ms-office.chartcolorstyle+xml"/>
  <Override PartName="/xl/charts/chart13.xml" ContentType="application/vnd.openxmlformats-officedocument.drawingml.chart+xml"/>
  <Override PartName="/xl/charts/style13.xml" ContentType="application/vnd.ms-office.chartstyle+xml"/>
  <Override PartName="/xl/charts/colors13.xml" ContentType="application/vnd.ms-office.chartcolorstyle+xml"/>
  <Override PartName="/xl/charts/chart14.xml" ContentType="application/vnd.openxmlformats-officedocument.drawingml.chart+xml"/>
  <Override PartName="/xl/charts/style14.xml" ContentType="application/vnd.ms-office.chartstyle+xml"/>
  <Override PartName="/xl/charts/colors14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726"/>
  <workbookPr/>
  <mc:AlternateContent xmlns:mc="http://schemas.openxmlformats.org/markup-compatibility/2006">
    <mc:Choice Requires="x15">
      <x15ac:absPath xmlns:x15ac="http://schemas.microsoft.com/office/spreadsheetml/2010/11/ac" url="D:\Thesis pendrive\Kulkarni Siddhi Sanjay\Liquid liquid separation\"/>
    </mc:Choice>
  </mc:AlternateContent>
  <xr:revisionPtr revIDLastSave="0" documentId="13_ncr:1_{879BFFBF-4361-4160-9CD3-73C8C84256DB}" xr6:coauthVersionLast="47" xr6:coauthVersionMax="47" xr10:uidLastSave="{00000000-0000-0000-0000-000000000000}"/>
  <bookViews>
    <workbookView xWindow="-108" yWindow="-108" windowWidth="23256" windowHeight="12456" activeTab="3" xr2:uid="{00000000-000D-0000-FFFF-FFFF00000000}"/>
  </bookViews>
  <sheets>
    <sheet name="Rep1" sheetId="1" r:id="rId1"/>
    <sheet name="Rep2" sheetId="2" r:id="rId2"/>
    <sheet name="Rep3" sheetId="3" r:id="rId3"/>
    <sheet name="cumm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P56" i="4" l="1"/>
  <c r="S56" i="4" s="1"/>
  <c r="Q56" i="4"/>
  <c r="T56" i="4" s="1"/>
  <c r="R56" i="4"/>
  <c r="U56" i="4" s="1"/>
  <c r="P58" i="4"/>
  <c r="S58" i="4" s="1"/>
  <c r="Q58" i="4"/>
  <c r="T58" i="4" s="1"/>
  <c r="R58" i="4"/>
  <c r="U58" i="4" s="1"/>
  <c r="P60" i="4"/>
  <c r="S60" i="4" s="1"/>
  <c r="Q60" i="4"/>
  <c r="T60" i="4" s="1"/>
  <c r="R60" i="4"/>
  <c r="U60" i="4" s="1"/>
  <c r="Q54" i="4"/>
  <c r="T54" i="4" s="1"/>
  <c r="R54" i="4"/>
  <c r="U54" i="4" s="1"/>
  <c r="P54" i="4"/>
  <c r="S54" i="4" s="1"/>
  <c r="M56" i="4"/>
  <c r="N56" i="4"/>
  <c r="O56" i="4"/>
  <c r="M58" i="4"/>
  <c r="N58" i="4"/>
  <c r="O58" i="4"/>
  <c r="M60" i="4"/>
  <c r="N60" i="4"/>
  <c r="O60" i="4"/>
  <c r="N54" i="4"/>
  <c r="O54" i="4"/>
  <c r="M54" i="4"/>
  <c r="S46" i="4"/>
  <c r="S42" i="4"/>
  <c r="P44" i="4"/>
  <c r="S44" i="4" s="1"/>
  <c r="Q44" i="4"/>
  <c r="T44" i="4" s="1"/>
  <c r="R44" i="4"/>
  <c r="U44" i="4" s="1"/>
  <c r="P46" i="4"/>
  <c r="Q46" i="4"/>
  <c r="T46" i="4" s="1"/>
  <c r="R46" i="4"/>
  <c r="U46" i="4" s="1"/>
  <c r="P48" i="4"/>
  <c r="S48" i="4" s="1"/>
  <c r="Q48" i="4"/>
  <c r="T48" i="4" s="1"/>
  <c r="R48" i="4"/>
  <c r="U48" i="4" s="1"/>
  <c r="Q42" i="4"/>
  <c r="T42" i="4" s="1"/>
  <c r="R42" i="4"/>
  <c r="U42" i="4" s="1"/>
  <c r="P42" i="4"/>
  <c r="M44" i="4"/>
  <c r="N44" i="4"/>
  <c r="O44" i="4"/>
  <c r="M46" i="4"/>
  <c r="N46" i="4"/>
  <c r="O46" i="4"/>
  <c r="M48" i="4"/>
  <c r="N48" i="4"/>
  <c r="O48" i="4"/>
  <c r="N42" i="4"/>
  <c r="O42" i="4"/>
  <c r="M42" i="4"/>
  <c r="T36" i="4"/>
  <c r="P32" i="4"/>
  <c r="S32" i="4" s="1"/>
  <c r="Q32" i="4"/>
  <c r="T32" i="4" s="1"/>
  <c r="R32" i="4"/>
  <c r="U32" i="4" s="1"/>
  <c r="P34" i="4"/>
  <c r="S34" i="4" s="1"/>
  <c r="Q34" i="4"/>
  <c r="T34" i="4" s="1"/>
  <c r="R34" i="4"/>
  <c r="U34" i="4" s="1"/>
  <c r="P36" i="4"/>
  <c r="S36" i="4" s="1"/>
  <c r="Q36" i="4"/>
  <c r="R36" i="4"/>
  <c r="U36" i="4" s="1"/>
  <c r="Q30" i="4"/>
  <c r="T30" i="4" s="1"/>
  <c r="R30" i="4"/>
  <c r="U30" i="4" s="1"/>
  <c r="P30" i="4"/>
  <c r="S30" i="4" s="1"/>
  <c r="M32" i="4"/>
  <c r="N32" i="4"/>
  <c r="O32" i="4"/>
  <c r="M34" i="4"/>
  <c r="N34" i="4"/>
  <c r="O34" i="4"/>
  <c r="M36" i="4"/>
  <c r="N36" i="4"/>
  <c r="O36" i="4"/>
  <c r="N30" i="4"/>
  <c r="O30" i="4"/>
  <c r="M30" i="4"/>
  <c r="S22" i="4"/>
  <c r="S18" i="4"/>
  <c r="P20" i="4"/>
  <c r="S20" i="4" s="1"/>
  <c r="Q20" i="4"/>
  <c r="T20" i="4" s="1"/>
  <c r="R20" i="4"/>
  <c r="U20" i="4" s="1"/>
  <c r="P22" i="4"/>
  <c r="Q22" i="4"/>
  <c r="T22" i="4" s="1"/>
  <c r="R22" i="4"/>
  <c r="U22" i="4" s="1"/>
  <c r="P24" i="4"/>
  <c r="S24" i="4" s="1"/>
  <c r="Q24" i="4"/>
  <c r="T24" i="4" s="1"/>
  <c r="R24" i="4"/>
  <c r="U24" i="4" s="1"/>
  <c r="Q18" i="4"/>
  <c r="T18" i="4" s="1"/>
  <c r="R18" i="4"/>
  <c r="U18" i="4" s="1"/>
  <c r="P18" i="4"/>
  <c r="M8" i="4"/>
  <c r="N8" i="4"/>
  <c r="O8" i="4"/>
  <c r="M10" i="4"/>
  <c r="N10" i="4"/>
  <c r="O10" i="4"/>
  <c r="M12" i="4"/>
  <c r="N12" i="4"/>
  <c r="O12" i="4"/>
  <c r="N6" i="4"/>
  <c r="O6" i="4"/>
  <c r="M6" i="4"/>
  <c r="M20" i="4"/>
  <c r="N20" i="4"/>
  <c r="O20" i="4"/>
  <c r="M22" i="4"/>
  <c r="N22" i="4"/>
  <c r="O22" i="4"/>
  <c r="M24" i="4"/>
  <c r="N24" i="4"/>
  <c r="O24" i="4"/>
  <c r="N18" i="4"/>
  <c r="O18" i="4"/>
  <c r="M18" i="4"/>
  <c r="S10" i="4"/>
  <c r="S6" i="4"/>
  <c r="P8" i="4"/>
  <c r="S8" i="4" s="1"/>
  <c r="Q8" i="4"/>
  <c r="T8" i="4" s="1"/>
  <c r="R8" i="4"/>
  <c r="U8" i="4" s="1"/>
  <c r="P10" i="4"/>
  <c r="Q10" i="4"/>
  <c r="T10" i="4" s="1"/>
  <c r="R10" i="4"/>
  <c r="U10" i="4" s="1"/>
  <c r="P12" i="4"/>
  <c r="S12" i="4" s="1"/>
  <c r="Q12" i="4"/>
  <c r="T12" i="4" s="1"/>
  <c r="R12" i="4"/>
  <c r="U12" i="4" s="1"/>
  <c r="Q6" i="4"/>
  <c r="T6" i="4" s="1"/>
  <c r="R6" i="4"/>
  <c r="U6" i="4" s="1"/>
  <c r="P6" i="4"/>
  <c r="G42" i="3"/>
  <c r="J41" i="3" s="1"/>
  <c r="G41" i="3"/>
  <c r="I41" i="3" s="1"/>
  <c r="G40" i="3"/>
  <c r="J39" i="3" s="1"/>
  <c r="G39" i="3"/>
  <c r="G38" i="3"/>
  <c r="J37" i="3" s="1"/>
  <c r="G37" i="3"/>
  <c r="I37" i="3" s="1"/>
  <c r="G36" i="3"/>
  <c r="J35" i="3" s="1"/>
  <c r="G35" i="3"/>
  <c r="I35" i="3" s="1"/>
  <c r="G34" i="3"/>
  <c r="J33" i="3" s="1"/>
  <c r="G33" i="3"/>
  <c r="I33" i="3" s="1"/>
  <c r="G32" i="3"/>
  <c r="J31" i="3" s="1"/>
  <c r="G31" i="3"/>
  <c r="G30" i="3"/>
  <c r="J29" i="3" s="1"/>
  <c r="G29" i="3"/>
  <c r="I29" i="3" s="1"/>
  <c r="G28" i="3"/>
  <c r="J27" i="3" s="1"/>
  <c r="G27" i="3"/>
  <c r="I27" i="3" s="1"/>
  <c r="G26" i="3"/>
  <c r="J25" i="3" s="1"/>
  <c r="G25" i="3"/>
  <c r="I25" i="3" s="1"/>
  <c r="G24" i="3"/>
  <c r="G23" i="3"/>
  <c r="I23" i="3" s="1"/>
  <c r="G22" i="3"/>
  <c r="J21" i="3" s="1"/>
  <c r="G21" i="3"/>
  <c r="I21" i="3" s="1"/>
  <c r="G20" i="3"/>
  <c r="J19" i="3" s="1"/>
  <c r="G19" i="3"/>
  <c r="I19" i="3" s="1"/>
  <c r="G18" i="3"/>
  <c r="J17" i="3" s="1"/>
  <c r="G17" i="3"/>
  <c r="I17" i="3" s="1"/>
  <c r="G16" i="3"/>
  <c r="G15" i="3"/>
  <c r="I15" i="3" s="1"/>
  <c r="G14" i="3"/>
  <c r="J13" i="3" s="1"/>
  <c r="G13" i="3"/>
  <c r="I13" i="3" s="1"/>
  <c r="G12" i="3"/>
  <c r="J11" i="3" s="1"/>
  <c r="G11" i="3"/>
  <c r="I11" i="3" s="1"/>
  <c r="G10" i="3"/>
  <c r="J9" i="3" s="1"/>
  <c r="G9" i="3"/>
  <c r="I9" i="3" s="1"/>
  <c r="G8" i="3"/>
  <c r="G7" i="3"/>
  <c r="I7" i="3" s="1"/>
  <c r="G6" i="3"/>
  <c r="J5" i="3" s="1"/>
  <c r="G5" i="3"/>
  <c r="I5" i="3" s="1"/>
  <c r="G4" i="3"/>
  <c r="J3" i="3" s="1"/>
  <c r="G3" i="3"/>
  <c r="I3" i="3" s="1"/>
  <c r="H39" i="3" l="1"/>
  <c r="K39" i="3" s="1"/>
  <c r="I39" i="3"/>
  <c r="H37" i="3"/>
  <c r="K37" i="3" s="1"/>
  <c r="L37" i="3" s="1"/>
  <c r="H31" i="3"/>
  <c r="K31" i="3" s="1"/>
  <c r="I31" i="3"/>
  <c r="H29" i="3"/>
  <c r="K29" i="3" s="1"/>
  <c r="L29" i="3" s="1"/>
  <c r="H23" i="3"/>
  <c r="K23" i="3" s="1"/>
  <c r="H21" i="3"/>
  <c r="K21" i="3" s="1"/>
  <c r="L21" i="3" s="1"/>
  <c r="H15" i="3"/>
  <c r="K15" i="3" s="1"/>
  <c r="H13" i="3"/>
  <c r="K13" i="3" s="1"/>
  <c r="L13" i="3" s="1"/>
  <c r="H7" i="3"/>
  <c r="K7" i="3" s="1"/>
  <c r="H5" i="3"/>
  <c r="K5" i="3" s="1"/>
  <c r="L5" i="3" s="1"/>
  <c r="H3" i="3"/>
  <c r="K3" i="3" s="1"/>
  <c r="L3" i="3" s="1"/>
  <c r="J7" i="3"/>
  <c r="H11" i="3"/>
  <c r="K11" i="3" s="1"/>
  <c r="L11" i="3" s="1"/>
  <c r="J15" i="3"/>
  <c r="H19" i="3"/>
  <c r="K19" i="3" s="1"/>
  <c r="L19" i="3" s="1"/>
  <c r="J23" i="3"/>
  <c r="H27" i="3"/>
  <c r="K27" i="3" s="1"/>
  <c r="L27" i="3" s="1"/>
  <c r="H35" i="3"/>
  <c r="K35" i="3" s="1"/>
  <c r="L35" i="3" s="1"/>
  <c r="H9" i="3"/>
  <c r="K9" i="3" s="1"/>
  <c r="L9" i="3" s="1"/>
  <c r="H17" i="3"/>
  <c r="K17" i="3" s="1"/>
  <c r="L17" i="3" s="1"/>
  <c r="H25" i="3"/>
  <c r="K25" i="3" s="1"/>
  <c r="L25" i="3" s="1"/>
  <c r="H33" i="3"/>
  <c r="K33" i="3" s="1"/>
  <c r="L33" i="3" s="1"/>
  <c r="H41" i="3"/>
  <c r="K41" i="3" s="1"/>
  <c r="L41" i="3" s="1"/>
  <c r="L23" i="3" l="1"/>
  <c r="L31" i="3"/>
  <c r="L39" i="3"/>
  <c r="L7" i="3"/>
  <c r="L15" i="3"/>
  <c r="G44" i="2"/>
  <c r="J43" i="2" s="1"/>
  <c r="G43" i="2"/>
  <c r="I43" i="2" s="1"/>
  <c r="G42" i="2"/>
  <c r="J41" i="2" s="1"/>
  <c r="G41" i="2"/>
  <c r="G40" i="2"/>
  <c r="J39" i="2" s="1"/>
  <c r="G39" i="2"/>
  <c r="I39" i="2" s="1"/>
  <c r="G38" i="2"/>
  <c r="J37" i="2" s="1"/>
  <c r="G37" i="2"/>
  <c r="I37" i="2" s="1"/>
  <c r="G36" i="2"/>
  <c r="J35" i="2" s="1"/>
  <c r="G35" i="2"/>
  <c r="I35" i="2" s="1"/>
  <c r="G34" i="2"/>
  <c r="J33" i="2" s="1"/>
  <c r="G33" i="2"/>
  <c r="G32" i="2"/>
  <c r="J31" i="2" s="1"/>
  <c r="G31" i="2"/>
  <c r="G30" i="2"/>
  <c r="J29" i="2" s="1"/>
  <c r="G29" i="2"/>
  <c r="I29" i="2" s="1"/>
  <c r="G28" i="2"/>
  <c r="J27" i="2" s="1"/>
  <c r="G27" i="2"/>
  <c r="I27" i="2" s="1"/>
  <c r="G26" i="2"/>
  <c r="J25" i="2" s="1"/>
  <c r="G25" i="2"/>
  <c r="G24" i="2"/>
  <c r="J23" i="2" s="1"/>
  <c r="I23" i="2"/>
  <c r="G23" i="2"/>
  <c r="G22" i="2"/>
  <c r="J21" i="2" s="1"/>
  <c r="G21" i="2"/>
  <c r="I21" i="2" s="1"/>
  <c r="G20" i="2"/>
  <c r="J19" i="2" s="1"/>
  <c r="G19" i="2"/>
  <c r="I19" i="2" s="1"/>
  <c r="G18" i="2"/>
  <c r="J17" i="2" s="1"/>
  <c r="G17" i="2"/>
  <c r="G16" i="2"/>
  <c r="J15" i="2" s="1"/>
  <c r="G15" i="2"/>
  <c r="G14" i="2"/>
  <c r="J13" i="2" s="1"/>
  <c r="G13" i="2"/>
  <c r="I13" i="2" s="1"/>
  <c r="G12" i="2"/>
  <c r="J11" i="2" s="1"/>
  <c r="G11" i="2"/>
  <c r="I11" i="2" s="1"/>
  <c r="G10" i="2"/>
  <c r="J9" i="2" s="1"/>
  <c r="G9" i="2"/>
  <c r="G8" i="2"/>
  <c r="J7" i="2" s="1"/>
  <c r="G7" i="2"/>
  <c r="I7" i="2" s="1"/>
  <c r="G6" i="2"/>
  <c r="J5" i="2" s="1"/>
  <c r="G5" i="2"/>
  <c r="I5" i="2" s="1"/>
  <c r="F44" i="1"/>
  <c r="I43" i="1" s="1"/>
  <c r="F43" i="1"/>
  <c r="F42" i="1"/>
  <c r="F41" i="1"/>
  <c r="H41" i="1" s="1"/>
  <c r="F40" i="1"/>
  <c r="I39" i="1" s="1"/>
  <c r="F39" i="1"/>
  <c r="H39" i="1" s="1"/>
  <c r="F38" i="1"/>
  <c r="I37" i="1" s="1"/>
  <c r="F37" i="1"/>
  <c r="H37" i="1" s="1"/>
  <c r="F36" i="1"/>
  <c r="I35" i="1" s="1"/>
  <c r="F35" i="1"/>
  <c r="H35" i="1" s="1"/>
  <c r="F34" i="1"/>
  <c r="I33" i="1" s="1"/>
  <c r="F33" i="1"/>
  <c r="H33" i="1" s="1"/>
  <c r="F32" i="1"/>
  <c r="I31" i="1" s="1"/>
  <c r="F31" i="1"/>
  <c r="H31" i="1" s="1"/>
  <c r="F30" i="1"/>
  <c r="I29" i="1" s="1"/>
  <c r="F29" i="1"/>
  <c r="H29" i="1" s="1"/>
  <c r="F28" i="1"/>
  <c r="I27" i="1" s="1"/>
  <c r="F27" i="1"/>
  <c r="H27" i="1" s="1"/>
  <c r="F26" i="1"/>
  <c r="I25" i="1" s="1"/>
  <c r="F25" i="1"/>
  <c r="F24" i="1"/>
  <c r="I23" i="1" s="1"/>
  <c r="F23" i="1"/>
  <c r="H23" i="1" s="1"/>
  <c r="F22" i="1"/>
  <c r="I21" i="1" s="1"/>
  <c r="F21" i="1"/>
  <c r="H21" i="1" s="1"/>
  <c r="F20" i="1"/>
  <c r="I19" i="1" s="1"/>
  <c r="F19" i="1"/>
  <c r="F18" i="1"/>
  <c r="I17" i="1" s="1"/>
  <c r="F17" i="1"/>
  <c r="H17" i="1" s="1"/>
  <c r="F16" i="1"/>
  <c r="I15" i="1" s="1"/>
  <c r="F15" i="1"/>
  <c r="F14" i="1"/>
  <c r="I13" i="1" s="1"/>
  <c r="F13" i="1"/>
  <c r="H13" i="1" s="1"/>
  <c r="F12" i="1"/>
  <c r="I11" i="1" s="1"/>
  <c r="F11" i="1"/>
  <c r="H11" i="1" s="1"/>
  <c r="F10" i="1"/>
  <c r="I9" i="1" s="1"/>
  <c r="F9" i="1"/>
  <c r="H9" i="1" s="1"/>
  <c r="F8" i="1"/>
  <c r="I7" i="1" s="1"/>
  <c r="F7" i="1"/>
  <c r="F6" i="1"/>
  <c r="I5" i="1" s="1"/>
  <c r="F5" i="1"/>
  <c r="H5" i="1" s="1"/>
  <c r="H41" i="2" l="1"/>
  <c r="K41" i="2" s="1"/>
  <c r="H23" i="2"/>
  <c r="K23" i="2" s="1"/>
  <c r="L23" i="2" s="1"/>
  <c r="H39" i="2"/>
  <c r="K39" i="2" s="1"/>
  <c r="L39" i="2" s="1"/>
  <c r="H21" i="2"/>
  <c r="K21" i="2" s="1"/>
  <c r="L21" i="2" s="1"/>
  <c r="H37" i="2"/>
  <c r="K37" i="2" s="1"/>
  <c r="L37" i="2" s="1"/>
  <c r="H25" i="2"/>
  <c r="K25" i="2" s="1"/>
  <c r="H15" i="2"/>
  <c r="K15" i="2" s="1"/>
  <c r="H9" i="2"/>
  <c r="K9" i="2" s="1"/>
  <c r="H7" i="2"/>
  <c r="K7" i="2" s="1"/>
  <c r="L7" i="2" s="1"/>
  <c r="H31" i="2"/>
  <c r="K31" i="2" s="1"/>
  <c r="H17" i="2"/>
  <c r="K17" i="2" s="1"/>
  <c r="I9" i="2"/>
  <c r="H27" i="2"/>
  <c r="K27" i="2" s="1"/>
  <c r="L27" i="2" s="1"/>
  <c r="I41" i="2"/>
  <c r="H5" i="2"/>
  <c r="K5" i="2" s="1"/>
  <c r="L5" i="2" s="1"/>
  <c r="I31" i="2"/>
  <c r="H33" i="2"/>
  <c r="K33" i="2" s="1"/>
  <c r="H11" i="2"/>
  <c r="K11" i="2" s="1"/>
  <c r="L11" i="2" s="1"/>
  <c r="I15" i="2"/>
  <c r="I25" i="2"/>
  <c r="I17" i="2"/>
  <c r="I33" i="2"/>
  <c r="H13" i="2"/>
  <c r="K13" i="2" s="1"/>
  <c r="L13" i="2" s="1"/>
  <c r="H29" i="2"/>
  <c r="K29" i="2" s="1"/>
  <c r="L29" i="2" s="1"/>
  <c r="H19" i="2"/>
  <c r="K19" i="2" s="1"/>
  <c r="L19" i="2" s="1"/>
  <c r="H43" i="2"/>
  <c r="K43" i="2" s="1"/>
  <c r="L43" i="2" s="1"/>
  <c r="H35" i="2"/>
  <c r="K35" i="2" s="1"/>
  <c r="L35" i="2" s="1"/>
  <c r="G43" i="1"/>
  <c r="J43" i="1" s="1"/>
  <c r="H43" i="1"/>
  <c r="G41" i="1"/>
  <c r="J41" i="1" s="1"/>
  <c r="G25" i="1"/>
  <c r="J25" i="1" s="1"/>
  <c r="H25" i="1"/>
  <c r="G19" i="1"/>
  <c r="J19" i="1" s="1"/>
  <c r="H19" i="1"/>
  <c r="G17" i="1"/>
  <c r="J17" i="1" s="1"/>
  <c r="K17" i="1" s="1"/>
  <c r="G15" i="1"/>
  <c r="J15" i="1" s="1"/>
  <c r="G11" i="1"/>
  <c r="J11" i="1" s="1"/>
  <c r="K11" i="1" s="1"/>
  <c r="G9" i="1"/>
  <c r="J9" i="1" s="1"/>
  <c r="K9" i="1" s="1"/>
  <c r="G7" i="1"/>
  <c r="J7" i="1" s="1"/>
  <c r="H7" i="1"/>
  <c r="G5" i="1"/>
  <c r="J5" i="1" s="1"/>
  <c r="K5" i="1" s="1"/>
  <c r="G39" i="1"/>
  <c r="J39" i="1" s="1"/>
  <c r="K39" i="1" s="1"/>
  <c r="G37" i="1"/>
  <c r="J37" i="1" s="1"/>
  <c r="K37" i="1" s="1"/>
  <c r="I41" i="1"/>
  <c r="G35" i="1"/>
  <c r="J35" i="1" s="1"/>
  <c r="K35" i="1" s="1"/>
  <c r="G33" i="1"/>
  <c r="J33" i="1" s="1"/>
  <c r="K33" i="1" s="1"/>
  <c r="G31" i="1"/>
  <c r="J31" i="1" s="1"/>
  <c r="K31" i="1" s="1"/>
  <c r="G29" i="1"/>
  <c r="J29" i="1" s="1"/>
  <c r="K29" i="1" s="1"/>
  <c r="G27" i="1"/>
  <c r="J27" i="1" s="1"/>
  <c r="K27" i="1" s="1"/>
  <c r="G23" i="1"/>
  <c r="J23" i="1" s="1"/>
  <c r="K23" i="1" s="1"/>
  <c r="G21" i="1"/>
  <c r="J21" i="1" s="1"/>
  <c r="K21" i="1" s="1"/>
  <c r="G13" i="1"/>
  <c r="J13" i="1" s="1"/>
  <c r="K13" i="1" s="1"/>
  <c r="H15" i="1"/>
  <c r="L25" i="2" l="1"/>
  <c r="L41" i="2"/>
  <c r="L17" i="2"/>
  <c r="L15" i="2"/>
  <c r="L9" i="2"/>
  <c r="L31" i="2"/>
  <c r="L33" i="2"/>
  <c r="K43" i="1"/>
  <c r="K25" i="1"/>
  <c r="K41" i="1"/>
  <c r="K19" i="1"/>
  <c r="K15" i="1"/>
  <c r="K7" i="1"/>
</calcChain>
</file>

<file path=xl/sharedStrings.xml><?xml version="1.0" encoding="utf-8"?>
<sst xmlns="http://schemas.openxmlformats.org/spreadsheetml/2006/main" count="321" uniqueCount="38">
  <si>
    <t>dispersant conc</t>
  </si>
  <si>
    <t>weight before (g)</t>
  </si>
  <si>
    <t>weight after drying (g)</t>
  </si>
  <si>
    <t>sample retrieved (g)</t>
  </si>
  <si>
    <t>loss (g)</t>
  </si>
  <si>
    <t xml:space="preserve"> aq (%)</t>
  </si>
  <si>
    <t>org (%)</t>
  </si>
  <si>
    <t>lost (%)</t>
  </si>
  <si>
    <t>total (%)</t>
  </si>
  <si>
    <t>aqueous</t>
  </si>
  <si>
    <t>organic</t>
  </si>
  <si>
    <t>250 mg + 250 mg</t>
  </si>
  <si>
    <t>C0T0</t>
  </si>
  <si>
    <t>C20T20</t>
  </si>
  <si>
    <t>C20T40</t>
  </si>
  <si>
    <t>C40T20</t>
  </si>
  <si>
    <t>C40T40</t>
  </si>
  <si>
    <t>SHMP</t>
  </si>
  <si>
    <t>100 ml DI water</t>
  </si>
  <si>
    <t>100 ml cyclohexane</t>
  </si>
  <si>
    <t>C0</t>
  </si>
  <si>
    <t>C0.01</t>
  </si>
  <si>
    <t>C1</t>
  </si>
  <si>
    <t>C100</t>
  </si>
  <si>
    <t>mean</t>
  </si>
  <si>
    <t>std dev</t>
  </si>
  <si>
    <t>95 % confidence interval</t>
  </si>
  <si>
    <t>rep 1</t>
  </si>
  <si>
    <t>loss</t>
  </si>
  <si>
    <t>rep 2</t>
  </si>
  <si>
    <t>rep 3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</si>
  <si>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</si>
  <si>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recovery in aqueous phase</t>
  </si>
  <si>
    <t>CI C0T0</t>
  </si>
  <si>
    <t>CI C20T20</t>
  </si>
  <si>
    <t>CI C40T20</t>
  </si>
  <si>
    <t>CI C40T40</t>
  </si>
  <si>
    <t>CI C20T40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</si>
</sst>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0"/>
    <numFmt numFmtId="165" formatCode="0.E+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6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83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13" xfId="0" applyBorder="1"/>
    <xf numFmtId="0" fontId="0" fillId="0" borderId="14" xfId="0" applyBorder="1"/>
    <xf numFmtId="0" fontId="0" fillId="0" borderId="15" xfId="0" applyBorder="1"/>
    <xf numFmtId="0" fontId="0" fillId="0" borderId="16" xfId="0" applyBorder="1"/>
    <xf numFmtId="0" fontId="0" fillId="0" borderId="17" xfId="0" applyBorder="1"/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164" fontId="0" fillId="0" borderId="22" xfId="0" applyNumberFormat="1" applyBorder="1"/>
    <xf numFmtId="164" fontId="0" fillId="0" borderId="8" xfId="0" applyNumberFormat="1" applyBorder="1"/>
    <xf numFmtId="164" fontId="0" fillId="0" borderId="23" xfId="0" applyNumberFormat="1" applyBorder="1"/>
    <xf numFmtId="0" fontId="0" fillId="0" borderId="24" xfId="0" applyBorder="1"/>
    <xf numFmtId="0" fontId="0" fillId="0" borderId="25" xfId="0" applyBorder="1"/>
    <xf numFmtId="164" fontId="0" fillId="0" borderId="26" xfId="0" applyNumberFormat="1" applyBorder="1"/>
    <xf numFmtId="164" fontId="0" fillId="0" borderId="27" xfId="0" applyNumberFormat="1" applyBorder="1"/>
    <xf numFmtId="164" fontId="0" fillId="0" borderId="28" xfId="0" applyNumberFormat="1" applyBorder="1"/>
    <xf numFmtId="0" fontId="0" fillId="0" borderId="31" xfId="0" applyBorder="1"/>
    <xf numFmtId="164" fontId="0" fillId="0" borderId="32" xfId="0" applyNumberFormat="1" applyBorder="1"/>
    <xf numFmtId="164" fontId="0" fillId="0" borderId="33" xfId="0" applyNumberFormat="1" applyBorder="1"/>
    <xf numFmtId="164" fontId="0" fillId="0" borderId="34" xfId="0" applyNumberFormat="1" applyBorder="1"/>
    <xf numFmtId="0" fontId="0" fillId="0" borderId="35" xfId="0" applyBorder="1"/>
    <xf numFmtId="164" fontId="0" fillId="0" borderId="36" xfId="0" applyNumberFormat="1" applyBorder="1"/>
    <xf numFmtId="0" fontId="0" fillId="0" borderId="37" xfId="0" applyBorder="1"/>
    <xf numFmtId="164" fontId="0" fillId="0" borderId="38" xfId="0" applyNumberFormat="1" applyBorder="1"/>
    <xf numFmtId="164" fontId="0" fillId="0" borderId="39" xfId="0" applyNumberFormat="1" applyBorder="1"/>
    <xf numFmtId="164" fontId="0" fillId="0" borderId="40" xfId="0" applyNumberFormat="1" applyBorder="1"/>
    <xf numFmtId="164" fontId="0" fillId="0" borderId="41" xfId="0" applyNumberFormat="1" applyBorder="1"/>
    <xf numFmtId="164" fontId="0" fillId="0" borderId="42" xfId="0" applyNumberFormat="1" applyBorder="1"/>
    <xf numFmtId="164" fontId="0" fillId="0" borderId="18" xfId="0" applyNumberFormat="1" applyBorder="1"/>
    <xf numFmtId="0" fontId="1" fillId="0" borderId="0" xfId="0" applyFont="1"/>
    <xf numFmtId="0" fontId="0" fillId="0" borderId="34" xfId="0" applyBorder="1"/>
    <xf numFmtId="0" fontId="0" fillId="0" borderId="44" xfId="0" applyBorder="1"/>
    <xf numFmtId="0" fontId="0" fillId="0" borderId="32" xfId="0" applyBorder="1"/>
    <xf numFmtId="0" fontId="0" fillId="0" borderId="30" xfId="0" applyBorder="1"/>
    <xf numFmtId="0" fontId="0" fillId="0" borderId="26" xfId="0" applyBorder="1"/>
    <xf numFmtId="2" fontId="0" fillId="0" borderId="0" xfId="0" applyNumberFormat="1"/>
    <xf numFmtId="2" fontId="0" fillId="0" borderId="26" xfId="0" applyNumberFormat="1" applyBorder="1"/>
    <xf numFmtId="2" fontId="0" fillId="0" borderId="30" xfId="0" applyNumberFormat="1" applyBorder="1"/>
    <xf numFmtId="0" fontId="0" fillId="0" borderId="40" xfId="0" applyBorder="1"/>
    <xf numFmtId="2" fontId="0" fillId="0" borderId="45" xfId="0" applyNumberFormat="1" applyBorder="1"/>
    <xf numFmtId="2" fontId="0" fillId="0" borderId="38" xfId="0" applyNumberFormat="1" applyBorder="1"/>
    <xf numFmtId="2" fontId="0" fillId="0" borderId="40" xfId="0" applyNumberFormat="1" applyBorder="1"/>
    <xf numFmtId="165" fontId="0" fillId="0" borderId="30" xfId="0" applyNumberFormat="1" applyBorder="1"/>
    <xf numFmtId="0" fontId="0" fillId="0" borderId="33" xfId="0" applyBorder="1"/>
    <xf numFmtId="0" fontId="0" fillId="0" borderId="27" xfId="0" applyBorder="1"/>
    <xf numFmtId="165" fontId="0" fillId="0" borderId="27" xfId="0" applyNumberFormat="1" applyBorder="1"/>
    <xf numFmtId="0" fontId="0" fillId="0" borderId="39" xfId="0" applyBorder="1"/>
    <xf numFmtId="0" fontId="0" fillId="0" borderId="6" xfId="0" applyBorder="1" applyAlignment="1">
      <alignment horizontal="center"/>
    </xf>
    <xf numFmtId="0" fontId="0" fillId="0" borderId="16" xfId="0" applyBorder="1" applyAlignment="1">
      <alignment horizontal="center"/>
    </xf>
    <xf numFmtId="164" fontId="0" fillId="0" borderId="6" xfId="0" applyNumberFormat="1" applyBorder="1" applyAlignment="1">
      <alignment horizontal="center"/>
    </xf>
    <xf numFmtId="164" fontId="0" fillId="0" borderId="24" xfId="0" applyNumberFormat="1" applyBorder="1" applyAlignment="1">
      <alignment horizontal="center"/>
    </xf>
    <xf numFmtId="2" fontId="0" fillId="0" borderId="7" xfId="0" applyNumberFormat="1" applyBorder="1" applyAlignment="1">
      <alignment horizontal="center"/>
    </xf>
    <xf numFmtId="2" fontId="0" fillId="0" borderId="29" xfId="0" applyNumberFormat="1" applyBorder="1" applyAlignment="1">
      <alignment horizontal="center"/>
    </xf>
    <xf numFmtId="2" fontId="0" fillId="0" borderId="8" xfId="0" applyNumberFormat="1" applyBorder="1" applyAlignment="1">
      <alignment horizontal="center"/>
    </xf>
    <xf numFmtId="2" fontId="0" fillId="0" borderId="27" xfId="0" applyNumberFormat="1" applyBorder="1" applyAlignment="1">
      <alignment horizontal="center"/>
    </xf>
    <xf numFmtId="2" fontId="0" fillId="0" borderId="23" xfId="0" applyNumberFormat="1" applyBorder="1" applyAlignment="1">
      <alignment horizontal="center"/>
    </xf>
    <xf numFmtId="2" fontId="0" fillId="0" borderId="30" xfId="0" applyNumberFormat="1" applyBorder="1" applyAlignment="1">
      <alignment horizontal="center"/>
    </xf>
    <xf numFmtId="0" fontId="0" fillId="0" borderId="24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65" fontId="0" fillId="0" borderId="6" xfId="0" applyNumberFormat="1" applyBorder="1" applyAlignment="1">
      <alignment horizontal="center"/>
    </xf>
    <xf numFmtId="165" fontId="0" fillId="0" borderId="16" xfId="0" applyNumberFormat="1" applyBorder="1" applyAlignment="1">
      <alignment horizontal="center"/>
    </xf>
    <xf numFmtId="164" fontId="0" fillId="0" borderId="16" xfId="0" applyNumberFormat="1" applyBorder="1" applyAlignment="1">
      <alignment horizontal="center"/>
    </xf>
    <xf numFmtId="2" fontId="0" fillId="0" borderId="17" xfId="0" applyNumberFormat="1" applyBorder="1" applyAlignment="1">
      <alignment horizontal="center"/>
    </xf>
    <xf numFmtId="2" fontId="0" fillId="0" borderId="18" xfId="0" applyNumberFormat="1" applyBorder="1" applyAlignment="1">
      <alignment horizontal="center"/>
    </xf>
    <xf numFmtId="2" fontId="0" fillId="0" borderId="9" xfId="0" applyNumberFormat="1" applyBorder="1" applyAlignment="1">
      <alignment horizontal="center"/>
    </xf>
    <xf numFmtId="2" fontId="0" fillId="0" borderId="19" xfId="0" applyNumberFormat="1" applyBorder="1" applyAlignment="1">
      <alignment horizontal="center"/>
    </xf>
    <xf numFmtId="0" fontId="0" fillId="0" borderId="25" xfId="0" applyBorder="1" applyAlignment="1">
      <alignment horizontal="center"/>
    </xf>
    <xf numFmtId="0" fontId="0" fillId="0" borderId="35" xfId="0" applyBorder="1" applyAlignment="1">
      <alignment horizontal="center"/>
    </xf>
    <xf numFmtId="0" fontId="0" fillId="0" borderId="43" xfId="0" applyBorder="1" applyAlignment="1">
      <alignment horizontal="center"/>
    </xf>
    <xf numFmtId="165" fontId="0" fillId="0" borderId="24" xfId="0" applyNumberForma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2.xml.rels><?xml version="1.0" encoding="UTF-8" standalone="yes"?>
<Relationships xmlns="http://schemas.openxmlformats.org/package/2006/relationships"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_rels/chart13.xml.rels><?xml version="1.0" encoding="UTF-8" standalone="yes"?>
<Relationships xmlns="http://schemas.openxmlformats.org/package/2006/relationships"><Relationship Id="rId2" Type="http://schemas.microsoft.com/office/2011/relationships/chartColorStyle" Target="colors13.xml"/><Relationship Id="rId1" Type="http://schemas.microsoft.com/office/2011/relationships/chartStyle" Target="style13.xml"/></Relationships>
</file>

<file path=xl/charts/_rels/chart14.xml.rels><?xml version="1.0" encoding="UTF-8" standalone="yes"?>
<Relationships xmlns="http://schemas.openxmlformats.org/package/2006/relationships"><Relationship Id="rId2" Type="http://schemas.microsoft.com/office/2011/relationships/chartColorStyle" Target="colors14.xml"/><Relationship Id="rId1" Type="http://schemas.microsoft.com/office/2011/relationships/chartStyle" Target="style1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IN"/>
              <a:t>C0T0_1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stacked"/>
        <c:varyColors val="0"/>
        <c:ser>
          <c:idx val="0"/>
          <c:order val="0"/>
          <c:tx>
            <c:v>aqueous</c:v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'Rep1'!$B$5:$B$12</c:f>
              <c:numCache>
                <c:formatCode>General</c:formatCode>
                <c:ptCount val="8"/>
                <c:pt idx="0">
                  <c:v>0</c:v>
                </c:pt>
                <c:pt idx="2" formatCode="0.E+00">
                  <c:v>1.0000000000000001E-5</c:v>
                </c:pt>
                <c:pt idx="4" formatCode="0.E+00">
                  <c:v>1E-3</c:v>
                </c:pt>
                <c:pt idx="6">
                  <c:v>0.1</c:v>
                </c:pt>
              </c:numCache>
            </c:numRef>
          </c:cat>
          <c:val>
            <c:numRef>
              <c:f>'Rep1'!$H$5:$H$12</c:f>
              <c:numCache>
                <c:formatCode>0.00</c:formatCode>
                <c:ptCount val="8"/>
                <c:pt idx="0">
                  <c:v>46.059999999999945</c:v>
                </c:pt>
                <c:pt idx="2">
                  <c:v>48.53999999999985</c:v>
                </c:pt>
                <c:pt idx="4">
                  <c:v>47.259999999999991</c:v>
                </c:pt>
                <c:pt idx="6">
                  <c:v>47.540000000000759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F52-4A96-945B-C722AF7254B5}"/>
            </c:ext>
          </c:extLst>
        </c:ser>
        <c:ser>
          <c:idx val="1"/>
          <c:order val="1"/>
          <c:tx>
            <c:v>organic</c:v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'Rep1'!$B$5:$B$12</c:f>
              <c:numCache>
                <c:formatCode>General</c:formatCode>
                <c:ptCount val="8"/>
                <c:pt idx="0">
                  <c:v>0</c:v>
                </c:pt>
                <c:pt idx="2" formatCode="0.E+00">
                  <c:v>1.0000000000000001E-5</c:v>
                </c:pt>
                <c:pt idx="4" formatCode="0.E+00">
                  <c:v>1E-3</c:v>
                </c:pt>
                <c:pt idx="6">
                  <c:v>0.1</c:v>
                </c:pt>
              </c:numCache>
            </c:numRef>
          </c:cat>
          <c:val>
            <c:numRef>
              <c:f>'Rep1'!$I$5:$I$12</c:f>
              <c:numCache>
                <c:formatCode>0.00</c:formatCode>
                <c:ptCount val="8"/>
                <c:pt idx="0">
                  <c:v>47.719999999998208</c:v>
                </c:pt>
                <c:pt idx="2">
                  <c:v>44.8599999999999</c:v>
                </c:pt>
                <c:pt idx="4">
                  <c:v>45.240000000001146</c:v>
                </c:pt>
                <c:pt idx="6">
                  <c:v>46.700000000001296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1F52-4A96-945B-C722AF7254B5}"/>
            </c:ext>
          </c:extLst>
        </c:ser>
        <c:ser>
          <c:idx val="2"/>
          <c:order val="2"/>
          <c:tx>
            <c:v>loss</c:v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'Rep1'!$B$5:$B$12</c:f>
              <c:numCache>
                <c:formatCode>General</c:formatCode>
                <c:ptCount val="8"/>
                <c:pt idx="0">
                  <c:v>0</c:v>
                </c:pt>
                <c:pt idx="2" formatCode="0.E+00">
                  <c:v>1.0000000000000001E-5</c:v>
                </c:pt>
                <c:pt idx="4" formatCode="0.E+00">
                  <c:v>1E-3</c:v>
                </c:pt>
                <c:pt idx="6">
                  <c:v>0.1</c:v>
                </c:pt>
              </c:numCache>
            </c:numRef>
          </c:cat>
          <c:val>
            <c:numRef>
              <c:f>'Rep1'!$J$5:$J$12</c:f>
              <c:numCache>
                <c:formatCode>0.00</c:formatCode>
                <c:ptCount val="8"/>
                <c:pt idx="0">
                  <c:v>6.2200000000018463</c:v>
                </c:pt>
                <c:pt idx="2">
                  <c:v>6.6000000000002501</c:v>
                </c:pt>
                <c:pt idx="4">
                  <c:v>7.4999999999988631</c:v>
                </c:pt>
                <c:pt idx="6">
                  <c:v>5.7599999999979445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1F52-4A96-945B-C722AF7254B5}"/>
            </c:ext>
          </c:extLst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100"/>
        <c:axId val="1109167840"/>
        <c:axId val="1109168320"/>
      </c:barChart>
      <c:catAx>
        <c:axId val="1109167840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IN"/>
                  <a:t>dispersant concentration (g/l)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09168320"/>
        <c:crosses val="autoZero"/>
        <c:auto val="1"/>
        <c:lblAlgn val="ctr"/>
        <c:lblOffset val="100"/>
        <c:noMultiLvlLbl val="0"/>
      </c:catAx>
      <c:valAx>
        <c:axId val="1109168320"/>
        <c:scaling>
          <c:orientation val="minMax"/>
          <c:max val="1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IN"/>
                  <a:t>particle weight (%)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0916784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IN"/>
              <a:t>C20T20_1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stacked"/>
        <c:varyColors val="0"/>
        <c:ser>
          <c:idx val="0"/>
          <c:order val="0"/>
          <c:tx>
            <c:v>aqueous</c:v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'Rep1'!$B$13:$B$20</c:f>
              <c:numCache>
                <c:formatCode>General</c:formatCode>
                <c:ptCount val="8"/>
                <c:pt idx="0">
                  <c:v>0</c:v>
                </c:pt>
                <c:pt idx="2" formatCode="0.E+00">
                  <c:v>1.0000000000000001E-5</c:v>
                </c:pt>
                <c:pt idx="4" formatCode="0.E+00">
                  <c:v>1E-3</c:v>
                </c:pt>
                <c:pt idx="6">
                  <c:v>0.1</c:v>
                </c:pt>
              </c:numCache>
            </c:numRef>
          </c:cat>
          <c:val>
            <c:numRef>
              <c:f>'Rep1'!$H$13:$H$20</c:f>
              <c:numCache>
                <c:formatCode>0.00</c:formatCode>
                <c:ptCount val="8"/>
                <c:pt idx="0">
                  <c:v>5.9799999999995634</c:v>
                </c:pt>
                <c:pt idx="2">
                  <c:v>7.6399999999978263</c:v>
                </c:pt>
                <c:pt idx="4">
                  <c:v>29.14000000000101</c:v>
                </c:pt>
                <c:pt idx="6">
                  <c:v>38.760000000002037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44F-4894-BB93-6718BC595617}"/>
            </c:ext>
          </c:extLst>
        </c:ser>
        <c:ser>
          <c:idx val="1"/>
          <c:order val="1"/>
          <c:tx>
            <c:v>organic</c:v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'Rep1'!$B$13:$B$20</c:f>
              <c:numCache>
                <c:formatCode>General</c:formatCode>
                <c:ptCount val="8"/>
                <c:pt idx="0">
                  <c:v>0</c:v>
                </c:pt>
                <c:pt idx="2" formatCode="0.E+00">
                  <c:v>1.0000000000000001E-5</c:v>
                </c:pt>
                <c:pt idx="4" formatCode="0.E+00">
                  <c:v>1E-3</c:v>
                </c:pt>
                <c:pt idx="6">
                  <c:v>0.1</c:v>
                </c:pt>
              </c:numCache>
            </c:numRef>
          </c:cat>
          <c:val>
            <c:numRef>
              <c:f>'Rep1'!$I$13:$I$20</c:f>
              <c:numCache>
                <c:formatCode>0.00</c:formatCode>
                <c:ptCount val="8"/>
                <c:pt idx="0">
                  <c:v>86.999999999997613</c:v>
                </c:pt>
                <c:pt idx="2">
                  <c:v>85.179999999999723</c:v>
                </c:pt>
                <c:pt idx="4">
                  <c:v>66.699999999997317</c:v>
                </c:pt>
                <c:pt idx="6">
                  <c:v>56.560000000001764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D44F-4894-BB93-6718BC595617}"/>
            </c:ext>
          </c:extLst>
        </c:ser>
        <c:ser>
          <c:idx val="2"/>
          <c:order val="2"/>
          <c:tx>
            <c:v>loss</c:v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'Rep1'!$B$13:$B$20</c:f>
              <c:numCache>
                <c:formatCode>General</c:formatCode>
                <c:ptCount val="8"/>
                <c:pt idx="0">
                  <c:v>0</c:v>
                </c:pt>
                <c:pt idx="2" formatCode="0.E+00">
                  <c:v>1.0000000000000001E-5</c:v>
                </c:pt>
                <c:pt idx="4" formatCode="0.E+00">
                  <c:v>1E-3</c:v>
                </c:pt>
                <c:pt idx="6">
                  <c:v>0.1</c:v>
                </c:pt>
              </c:numCache>
            </c:numRef>
          </c:cat>
          <c:val>
            <c:numRef>
              <c:f>'Rep1'!$J$13:$J$20</c:f>
              <c:numCache>
                <c:formatCode>0.00</c:formatCode>
                <c:ptCount val="8"/>
                <c:pt idx="0">
                  <c:v>7.020000000002824</c:v>
                </c:pt>
                <c:pt idx="2">
                  <c:v>7.1800000000024511</c:v>
                </c:pt>
                <c:pt idx="4">
                  <c:v>4.1600000000016735</c:v>
                </c:pt>
                <c:pt idx="6">
                  <c:v>4.6799999999961983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D44F-4894-BB93-6718BC595617}"/>
            </c:ext>
          </c:extLst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100"/>
        <c:axId val="1109167840"/>
        <c:axId val="1109168320"/>
      </c:barChart>
      <c:catAx>
        <c:axId val="1109167840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IN"/>
                  <a:t>dispersant concentration (g/l)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09168320"/>
        <c:crosses val="autoZero"/>
        <c:auto val="1"/>
        <c:lblAlgn val="ctr"/>
        <c:lblOffset val="100"/>
        <c:noMultiLvlLbl val="0"/>
      </c:catAx>
      <c:valAx>
        <c:axId val="1109168320"/>
        <c:scaling>
          <c:orientation val="minMax"/>
          <c:max val="1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IN"/>
                  <a:t>particle weight (%)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0916784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IN"/>
              <a:t>C20T40_1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stacked"/>
        <c:varyColors val="0"/>
        <c:ser>
          <c:idx val="0"/>
          <c:order val="0"/>
          <c:tx>
            <c:v>aqueous</c:v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'Rep1'!$B$21:$B$28</c:f>
              <c:numCache>
                <c:formatCode>General</c:formatCode>
                <c:ptCount val="8"/>
                <c:pt idx="0">
                  <c:v>0</c:v>
                </c:pt>
                <c:pt idx="2" formatCode="0.E+00">
                  <c:v>1.0000000000000001E-5</c:v>
                </c:pt>
                <c:pt idx="4" formatCode="0.E+00">
                  <c:v>1E-3</c:v>
                </c:pt>
                <c:pt idx="6">
                  <c:v>0.1</c:v>
                </c:pt>
              </c:numCache>
            </c:numRef>
          </c:cat>
          <c:val>
            <c:numRef>
              <c:f>'Rep1'!$H$21:$H$28</c:f>
              <c:numCache>
                <c:formatCode>0.00</c:formatCode>
                <c:ptCount val="8"/>
                <c:pt idx="0">
                  <c:v>4.379999999997608</c:v>
                </c:pt>
                <c:pt idx="2">
                  <c:v>13.059999999998695</c:v>
                </c:pt>
                <c:pt idx="4">
                  <c:v>30.940000000001078</c:v>
                </c:pt>
                <c:pt idx="6">
                  <c:v>40.140000000002374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48C-45CF-936E-C61C8D1F47FC}"/>
            </c:ext>
          </c:extLst>
        </c:ser>
        <c:ser>
          <c:idx val="1"/>
          <c:order val="1"/>
          <c:tx>
            <c:v>organic</c:v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'Rep1'!$B$21:$B$28</c:f>
              <c:numCache>
                <c:formatCode>General</c:formatCode>
                <c:ptCount val="8"/>
                <c:pt idx="0">
                  <c:v>0</c:v>
                </c:pt>
                <c:pt idx="2" formatCode="0.E+00">
                  <c:v>1.0000000000000001E-5</c:v>
                </c:pt>
                <c:pt idx="4" formatCode="0.E+00">
                  <c:v>1E-3</c:v>
                </c:pt>
                <c:pt idx="6">
                  <c:v>0.1</c:v>
                </c:pt>
              </c:numCache>
            </c:numRef>
          </c:cat>
          <c:val>
            <c:numRef>
              <c:f>'Rep1'!$I$21:$I$28</c:f>
              <c:numCache>
                <c:formatCode>0.00</c:formatCode>
                <c:ptCount val="8"/>
                <c:pt idx="0">
                  <c:v>90.119999999998868</c:v>
                </c:pt>
                <c:pt idx="2">
                  <c:v>81.759999999999877</c:v>
                </c:pt>
                <c:pt idx="4">
                  <c:v>64.160000000001105</c:v>
                </c:pt>
                <c:pt idx="6">
                  <c:v>55.860000000001264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548C-45CF-936E-C61C8D1F47FC}"/>
            </c:ext>
          </c:extLst>
        </c:ser>
        <c:ser>
          <c:idx val="2"/>
          <c:order val="2"/>
          <c:tx>
            <c:v>loss</c:v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'Rep1'!$B$21:$B$28</c:f>
              <c:numCache>
                <c:formatCode>General</c:formatCode>
                <c:ptCount val="8"/>
                <c:pt idx="0">
                  <c:v>0</c:v>
                </c:pt>
                <c:pt idx="2" formatCode="0.E+00">
                  <c:v>1.0000000000000001E-5</c:v>
                </c:pt>
                <c:pt idx="4" formatCode="0.E+00">
                  <c:v>1E-3</c:v>
                </c:pt>
                <c:pt idx="6">
                  <c:v>0.1</c:v>
                </c:pt>
              </c:numCache>
            </c:numRef>
          </c:cat>
          <c:val>
            <c:numRef>
              <c:f>'Rep1'!$J$21:$J$28</c:f>
              <c:numCache>
                <c:formatCode>0.00</c:formatCode>
                <c:ptCount val="8"/>
                <c:pt idx="0">
                  <c:v>5.5000000000035243</c:v>
                </c:pt>
                <c:pt idx="2">
                  <c:v>5.1800000000014279</c:v>
                </c:pt>
                <c:pt idx="4">
                  <c:v>4.8999999999978172</c:v>
                </c:pt>
                <c:pt idx="6">
                  <c:v>3.999999999996362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548C-45CF-936E-C61C8D1F47FC}"/>
            </c:ext>
          </c:extLst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100"/>
        <c:axId val="1109167840"/>
        <c:axId val="1109168320"/>
      </c:barChart>
      <c:catAx>
        <c:axId val="1109167840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IN"/>
                  <a:t>dispersant concentration (g/l)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09168320"/>
        <c:crosses val="autoZero"/>
        <c:auto val="1"/>
        <c:lblAlgn val="ctr"/>
        <c:lblOffset val="100"/>
        <c:noMultiLvlLbl val="0"/>
      </c:catAx>
      <c:valAx>
        <c:axId val="1109168320"/>
        <c:scaling>
          <c:orientation val="minMax"/>
          <c:max val="1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IN"/>
                  <a:t>particle weight (%)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0916784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IN"/>
              <a:t>C40T20_1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stacked"/>
        <c:varyColors val="0"/>
        <c:ser>
          <c:idx val="0"/>
          <c:order val="0"/>
          <c:tx>
            <c:v>aqueous</c:v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'Rep1'!$B$29:$B$36</c:f>
              <c:numCache>
                <c:formatCode>General</c:formatCode>
                <c:ptCount val="8"/>
                <c:pt idx="0">
                  <c:v>0</c:v>
                </c:pt>
                <c:pt idx="2" formatCode="0.E+00">
                  <c:v>1.0000000000000001E-5</c:v>
                </c:pt>
                <c:pt idx="4" formatCode="0.E+00">
                  <c:v>1E-3</c:v>
                </c:pt>
                <c:pt idx="6">
                  <c:v>0.1</c:v>
                </c:pt>
              </c:numCache>
            </c:numRef>
          </c:cat>
          <c:val>
            <c:numRef>
              <c:f>'Rep1'!$H$29:$H$36</c:f>
              <c:numCache>
                <c:formatCode>0.00</c:formatCode>
                <c:ptCount val="8"/>
                <c:pt idx="0">
                  <c:v>4.1599999999988313</c:v>
                </c:pt>
                <c:pt idx="2">
                  <c:v>8.7799999999987222</c:v>
                </c:pt>
                <c:pt idx="4">
                  <c:v>28.340000000000032</c:v>
                </c:pt>
                <c:pt idx="6">
                  <c:v>35.580000000001633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C20-4046-A52A-C7E8E0BD44BB}"/>
            </c:ext>
          </c:extLst>
        </c:ser>
        <c:ser>
          <c:idx val="1"/>
          <c:order val="1"/>
          <c:tx>
            <c:v>organic</c:v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'Rep1'!$B$29:$B$36</c:f>
              <c:numCache>
                <c:formatCode>General</c:formatCode>
                <c:ptCount val="8"/>
                <c:pt idx="0">
                  <c:v>0</c:v>
                </c:pt>
                <c:pt idx="2" formatCode="0.E+00">
                  <c:v>1.0000000000000001E-5</c:v>
                </c:pt>
                <c:pt idx="4" formatCode="0.E+00">
                  <c:v>1E-3</c:v>
                </c:pt>
                <c:pt idx="6">
                  <c:v>0.1</c:v>
                </c:pt>
              </c:numCache>
            </c:numRef>
          </c:cat>
          <c:val>
            <c:numRef>
              <c:f>'Rep1'!$I$29:$I$36</c:f>
              <c:numCache>
                <c:formatCode>0.00</c:formatCode>
                <c:ptCount val="8"/>
                <c:pt idx="0">
                  <c:v>88.560000000001082</c:v>
                </c:pt>
                <c:pt idx="2">
                  <c:v>84.239999999999782</c:v>
                </c:pt>
                <c:pt idx="4">
                  <c:v>65.440000000000964</c:v>
                </c:pt>
                <c:pt idx="6">
                  <c:v>58.240000000000691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6C20-4046-A52A-C7E8E0BD44BB}"/>
            </c:ext>
          </c:extLst>
        </c:ser>
        <c:ser>
          <c:idx val="2"/>
          <c:order val="2"/>
          <c:tx>
            <c:v>loss</c:v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'Rep1'!$B$29:$B$36</c:f>
              <c:numCache>
                <c:formatCode>General</c:formatCode>
                <c:ptCount val="8"/>
                <c:pt idx="0">
                  <c:v>0</c:v>
                </c:pt>
                <c:pt idx="2" formatCode="0.E+00">
                  <c:v>1.0000000000000001E-5</c:v>
                </c:pt>
                <c:pt idx="4" formatCode="0.E+00">
                  <c:v>1E-3</c:v>
                </c:pt>
                <c:pt idx="6">
                  <c:v>0.1</c:v>
                </c:pt>
              </c:numCache>
            </c:numRef>
          </c:cat>
          <c:val>
            <c:numRef>
              <c:f>'Rep1'!$J$29:$J$36</c:f>
              <c:numCache>
                <c:formatCode>0.00</c:formatCode>
                <c:ptCount val="8"/>
                <c:pt idx="0">
                  <c:v>7.2800000000000864</c:v>
                </c:pt>
                <c:pt idx="2">
                  <c:v>6.9800000000014961</c:v>
                </c:pt>
                <c:pt idx="4">
                  <c:v>6.2199999999990041</c:v>
                </c:pt>
                <c:pt idx="6">
                  <c:v>6.1799999999976762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6C20-4046-A52A-C7E8E0BD44BB}"/>
            </c:ext>
          </c:extLst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100"/>
        <c:axId val="1109167840"/>
        <c:axId val="1109168320"/>
      </c:barChart>
      <c:catAx>
        <c:axId val="1109167840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IN"/>
                  <a:t>dispersant concentration (g/l)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09168320"/>
        <c:crosses val="autoZero"/>
        <c:auto val="1"/>
        <c:lblAlgn val="ctr"/>
        <c:lblOffset val="100"/>
        <c:noMultiLvlLbl val="0"/>
      </c:catAx>
      <c:valAx>
        <c:axId val="1109168320"/>
        <c:scaling>
          <c:orientation val="minMax"/>
          <c:max val="1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IN"/>
                  <a:t>particle weight (%)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0916784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IN"/>
              <a:t>C40T40_1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stacked"/>
        <c:varyColors val="0"/>
        <c:ser>
          <c:idx val="0"/>
          <c:order val="0"/>
          <c:tx>
            <c:v>aqueous</c:v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'Rep1'!$B$37:$B$44</c:f>
              <c:numCache>
                <c:formatCode>General</c:formatCode>
                <c:ptCount val="8"/>
                <c:pt idx="0">
                  <c:v>0</c:v>
                </c:pt>
                <c:pt idx="2" formatCode="0.E+00">
                  <c:v>1.0000000000000001E-5</c:v>
                </c:pt>
                <c:pt idx="4" formatCode="0.E+00">
                  <c:v>1E-3</c:v>
                </c:pt>
                <c:pt idx="6">
                  <c:v>0.1</c:v>
                </c:pt>
              </c:numCache>
            </c:numRef>
          </c:cat>
          <c:val>
            <c:numRef>
              <c:f>'Rep1'!$H$37:$H$44</c:f>
              <c:numCache>
                <c:formatCode>0.00</c:formatCode>
                <c:ptCount val="8"/>
                <c:pt idx="0">
                  <c:v>5.0600000000002865</c:v>
                </c:pt>
                <c:pt idx="2">
                  <c:v>7.8000000000002956</c:v>
                </c:pt>
                <c:pt idx="4">
                  <c:v>34.52000000000055</c:v>
                </c:pt>
                <c:pt idx="6">
                  <c:v>41.419999999999391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E0F-45E9-8F59-E3D17A618E95}"/>
            </c:ext>
          </c:extLst>
        </c:ser>
        <c:ser>
          <c:idx val="1"/>
          <c:order val="1"/>
          <c:tx>
            <c:v>organic</c:v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'Rep1'!$B$37:$B$44</c:f>
              <c:numCache>
                <c:formatCode>General</c:formatCode>
                <c:ptCount val="8"/>
                <c:pt idx="0">
                  <c:v>0</c:v>
                </c:pt>
                <c:pt idx="2" formatCode="0.E+00">
                  <c:v>1.0000000000000001E-5</c:v>
                </c:pt>
                <c:pt idx="4" formatCode="0.E+00">
                  <c:v>1E-3</c:v>
                </c:pt>
                <c:pt idx="6">
                  <c:v>0.1</c:v>
                </c:pt>
              </c:numCache>
            </c:numRef>
          </c:cat>
          <c:val>
            <c:numRef>
              <c:f>'Rep1'!$I$37:$I$44</c:f>
              <c:numCache>
                <c:formatCode>0.00</c:formatCode>
                <c:ptCount val="8"/>
                <c:pt idx="0">
                  <c:v>89.480000000000359</c:v>
                </c:pt>
                <c:pt idx="2">
                  <c:v>85.439999999999827</c:v>
                </c:pt>
                <c:pt idx="4">
                  <c:v>58.859999999998536</c:v>
                </c:pt>
                <c:pt idx="6">
                  <c:v>55.280000000001905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CE0F-45E9-8F59-E3D17A618E95}"/>
            </c:ext>
          </c:extLst>
        </c:ser>
        <c:ser>
          <c:idx val="2"/>
          <c:order val="2"/>
          <c:tx>
            <c:v>loss</c:v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'Rep1'!$B$37:$B$44</c:f>
              <c:numCache>
                <c:formatCode>General</c:formatCode>
                <c:ptCount val="8"/>
                <c:pt idx="0">
                  <c:v>0</c:v>
                </c:pt>
                <c:pt idx="2" formatCode="0.E+00">
                  <c:v>1.0000000000000001E-5</c:v>
                </c:pt>
                <c:pt idx="4" formatCode="0.E+00">
                  <c:v>1E-3</c:v>
                </c:pt>
                <c:pt idx="6">
                  <c:v>0.1</c:v>
                </c:pt>
              </c:numCache>
            </c:numRef>
          </c:cat>
          <c:val>
            <c:numRef>
              <c:f>'Rep1'!$J$37:$J$44</c:f>
              <c:numCache>
                <c:formatCode>0.00</c:formatCode>
                <c:ptCount val="8"/>
                <c:pt idx="0">
                  <c:v>5.4599999999993543</c:v>
                </c:pt>
                <c:pt idx="2">
                  <c:v>6.7599999999998772</c:v>
                </c:pt>
                <c:pt idx="4">
                  <c:v>6.620000000000914</c:v>
                </c:pt>
                <c:pt idx="6">
                  <c:v>3.299999999998704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CE0F-45E9-8F59-E3D17A618E95}"/>
            </c:ext>
          </c:extLst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100"/>
        <c:axId val="1109167840"/>
        <c:axId val="1109168320"/>
      </c:barChart>
      <c:catAx>
        <c:axId val="1109167840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IN"/>
                  <a:t>dispersant concentration (g/l)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09168320"/>
        <c:crosses val="autoZero"/>
        <c:auto val="1"/>
        <c:lblAlgn val="ctr"/>
        <c:lblOffset val="100"/>
        <c:noMultiLvlLbl val="0"/>
      </c:catAx>
      <c:valAx>
        <c:axId val="1109168320"/>
        <c:scaling>
          <c:orientation val="minMax"/>
          <c:max val="1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IN"/>
                  <a:t>particle weight (%)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0916784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IN"/>
              <a:t>C0T0_2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stacked"/>
        <c:varyColors val="0"/>
        <c:ser>
          <c:idx val="0"/>
          <c:order val="0"/>
          <c:tx>
            <c:v>aqueous</c:v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'Rep2'!$B$5:$B$12</c:f>
              <c:numCache>
                <c:formatCode>General</c:formatCode>
                <c:ptCount val="8"/>
                <c:pt idx="0">
                  <c:v>0</c:v>
                </c:pt>
                <c:pt idx="2" formatCode="0.E+00">
                  <c:v>1.0000000000000001E-5</c:v>
                </c:pt>
                <c:pt idx="4" formatCode="0.E+00">
                  <c:v>1E-3</c:v>
                </c:pt>
                <c:pt idx="6">
                  <c:v>0.1</c:v>
                </c:pt>
              </c:numCache>
            </c:numRef>
          </c:cat>
          <c:val>
            <c:numRef>
              <c:f>'Rep2'!$I$5:$I$12</c:f>
              <c:numCache>
                <c:formatCode>0.00</c:formatCode>
                <c:ptCount val="8"/>
                <c:pt idx="0">
                  <c:v>41.600000000002524</c:v>
                </c:pt>
                <c:pt idx="2">
                  <c:v>43.440000000001078</c:v>
                </c:pt>
                <c:pt idx="4">
                  <c:v>48.720000000000141</c:v>
                </c:pt>
                <c:pt idx="6">
                  <c:v>51.980000000000359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995-4030-BD1F-B54229549163}"/>
            </c:ext>
          </c:extLst>
        </c:ser>
        <c:ser>
          <c:idx val="1"/>
          <c:order val="1"/>
          <c:tx>
            <c:v>organic</c:v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'Rep2'!$B$5:$B$12</c:f>
              <c:numCache>
                <c:formatCode>General</c:formatCode>
                <c:ptCount val="8"/>
                <c:pt idx="0">
                  <c:v>0</c:v>
                </c:pt>
                <c:pt idx="2" formatCode="0.E+00">
                  <c:v>1.0000000000000001E-5</c:v>
                </c:pt>
                <c:pt idx="4" formatCode="0.E+00">
                  <c:v>1E-3</c:v>
                </c:pt>
                <c:pt idx="6">
                  <c:v>0.1</c:v>
                </c:pt>
              </c:numCache>
            </c:numRef>
          </c:cat>
          <c:val>
            <c:numRef>
              <c:f>'Rep2'!$J$5:$J$12</c:f>
              <c:numCache>
                <c:formatCode>0.00</c:formatCode>
                <c:ptCount val="8"/>
                <c:pt idx="0">
                  <c:v>52.679999999998017</c:v>
                </c:pt>
                <c:pt idx="2">
                  <c:v>50.679999999999836</c:v>
                </c:pt>
                <c:pt idx="4">
                  <c:v>47.219999999998663</c:v>
                </c:pt>
                <c:pt idx="6">
                  <c:v>43.219999999999459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7995-4030-BD1F-B54229549163}"/>
            </c:ext>
          </c:extLst>
        </c:ser>
        <c:ser>
          <c:idx val="2"/>
          <c:order val="2"/>
          <c:tx>
            <c:v>loss</c:v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'Rep2'!$B$5:$B$12</c:f>
              <c:numCache>
                <c:formatCode>General</c:formatCode>
                <c:ptCount val="8"/>
                <c:pt idx="0">
                  <c:v>0</c:v>
                </c:pt>
                <c:pt idx="2" formatCode="0.E+00">
                  <c:v>1.0000000000000001E-5</c:v>
                </c:pt>
                <c:pt idx="4" formatCode="0.E+00">
                  <c:v>1E-3</c:v>
                </c:pt>
                <c:pt idx="6">
                  <c:v>0.1</c:v>
                </c:pt>
              </c:numCache>
            </c:numRef>
          </c:cat>
          <c:val>
            <c:numRef>
              <c:f>'Rep2'!$K$5:$K$12</c:f>
              <c:numCache>
                <c:formatCode>0.00</c:formatCode>
                <c:ptCount val="8"/>
                <c:pt idx="0">
                  <c:v>5.7199999999994589</c:v>
                </c:pt>
                <c:pt idx="2">
                  <c:v>5.879999999999086</c:v>
                </c:pt>
                <c:pt idx="4">
                  <c:v>4.060000000001196</c:v>
                </c:pt>
                <c:pt idx="6">
                  <c:v>4.8000000000001819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7995-4030-BD1F-B54229549163}"/>
            </c:ext>
          </c:extLst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100"/>
        <c:axId val="1109167840"/>
        <c:axId val="1109168320"/>
      </c:barChart>
      <c:catAx>
        <c:axId val="1109167840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IN"/>
                  <a:t>dispersant concentration (g/l)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09168320"/>
        <c:crosses val="autoZero"/>
        <c:auto val="1"/>
        <c:lblAlgn val="ctr"/>
        <c:lblOffset val="100"/>
        <c:noMultiLvlLbl val="0"/>
      </c:catAx>
      <c:valAx>
        <c:axId val="1109168320"/>
        <c:scaling>
          <c:orientation val="minMax"/>
          <c:max val="1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IN"/>
                  <a:t>particle weight (%)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0916784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C20T20_2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stacked"/>
        <c:varyColors val="0"/>
        <c:ser>
          <c:idx val="0"/>
          <c:order val="0"/>
          <c:tx>
            <c:v>aqueous</c:v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'Rep2'!$B$13:$B$20</c:f>
              <c:numCache>
                <c:formatCode>General</c:formatCode>
                <c:ptCount val="8"/>
                <c:pt idx="0">
                  <c:v>0</c:v>
                </c:pt>
                <c:pt idx="2" formatCode="0.E+00">
                  <c:v>1.0000000000000001E-5</c:v>
                </c:pt>
                <c:pt idx="4" formatCode="0.E+00">
                  <c:v>1E-3</c:v>
                </c:pt>
                <c:pt idx="6">
                  <c:v>0.1</c:v>
                </c:pt>
              </c:numCache>
            </c:numRef>
          </c:cat>
          <c:val>
            <c:numRef>
              <c:f>'Rep2'!$I$13:$I$20</c:f>
              <c:numCache>
                <c:formatCode>0.00</c:formatCode>
                <c:ptCount val="8"/>
                <c:pt idx="0">
                  <c:v>2.2999999999996135</c:v>
                </c:pt>
                <c:pt idx="2">
                  <c:v>3.4400000000005093</c:v>
                </c:pt>
                <c:pt idx="4">
                  <c:v>26.720000000000255</c:v>
                </c:pt>
                <c:pt idx="6">
                  <c:v>33.240000000000691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908-458C-9B87-80F4A205B8C0}"/>
            </c:ext>
          </c:extLst>
        </c:ser>
        <c:ser>
          <c:idx val="1"/>
          <c:order val="1"/>
          <c:tx>
            <c:v>organic</c:v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'Rep2'!$B$13:$B$20</c:f>
              <c:numCache>
                <c:formatCode>General</c:formatCode>
                <c:ptCount val="8"/>
                <c:pt idx="0">
                  <c:v>0</c:v>
                </c:pt>
                <c:pt idx="2" formatCode="0.E+00">
                  <c:v>1.0000000000000001E-5</c:v>
                </c:pt>
                <c:pt idx="4" formatCode="0.E+00">
                  <c:v>1E-3</c:v>
                </c:pt>
                <c:pt idx="6">
                  <c:v>0.1</c:v>
                </c:pt>
              </c:numCache>
            </c:numRef>
          </c:cat>
          <c:val>
            <c:numRef>
              <c:f>'Rep2'!$J$13:$J$20</c:f>
              <c:numCache>
                <c:formatCode>0.00</c:formatCode>
                <c:ptCount val="8"/>
                <c:pt idx="0">
                  <c:v>91.920000000001778</c:v>
                </c:pt>
                <c:pt idx="2">
                  <c:v>91.259999999999764</c:v>
                </c:pt>
                <c:pt idx="4">
                  <c:v>68.319999999999936</c:v>
                </c:pt>
                <c:pt idx="6">
                  <c:v>62.260000000000559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C908-458C-9B87-80F4A205B8C0}"/>
            </c:ext>
          </c:extLst>
        </c:ser>
        <c:ser>
          <c:idx val="2"/>
          <c:order val="2"/>
          <c:tx>
            <c:v>loss</c:v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'Rep2'!$B$13:$B$20</c:f>
              <c:numCache>
                <c:formatCode>General</c:formatCode>
                <c:ptCount val="8"/>
                <c:pt idx="0">
                  <c:v>0</c:v>
                </c:pt>
                <c:pt idx="2" formatCode="0.E+00">
                  <c:v>1.0000000000000001E-5</c:v>
                </c:pt>
                <c:pt idx="4" formatCode="0.E+00">
                  <c:v>1E-3</c:v>
                </c:pt>
                <c:pt idx="6">
                  <c:v>0.1</c:v>
                </c:pt>
              </c:numCache>
            </c:numRef>
          </c:cat>
          <c:val>
            <c:numRef>
              <c:f>'Rep2'!$K$13:$K$20</c:f>
              <c:numCache>
                <c:formatCode>0.00</c:formatCode>
                <c:ptCount val="8"/>
                <c:pt idx="0">
                  <c:v>5.7799999999986085</c:v>
                </c:pt>
                <c:pt idx="2">
                  <c:v>5.2999999999997272</c:v>
                </c:pt>
                <c:pt idx="4">
                  <c:v>4.959999999999809</c:v>
                </c:pt>
                <c:pt idx="6">
                  <c:v>4.4999999999987494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C908-458C-9B87-80F4A205B8C0}"/>
            </c:ext>
          </c:extLst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100"/>
        <c:axId val="1109167840"/>
        <c:axId val="1109168320"/>
      </c:barChart>
      <c:catAx>
        <c:axId val="1109167840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IN"/>
                  <a:t>dispersant concentration (g/l)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09168320"/>
        <c:crosses val="autoZero"/>
        <c:auto val="1"/>
        <c:lblAlgn val="ctr"/>
        <c:lblOffset val="100"/>
        <c:noMultiLvlLbl val="0"/>
      </c:catAx>
      <c:valAx>
        <c:axId val="1109168320"/>
        <c:scaling>
          <c:orientation val="minMax"/>
          <c:max val="1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IN"/>
                  <a:t>particle weight (%)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0916784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C40T20_2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stacked"/>
        <c:varyColors val="0"/>
        <c:ser>
          <c:idx val="0"/>
          <c:order val="0"/>
          <c:tx>
            <c:v>aqueous</c:v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'Rep2'!$B$29:$B$36</c:f>
              <c:numCache>
                <c:formatCode>General</c:formatCode>
                <c:ptCount val="8"/>
                <c:pt idx="0">
                  <c:v>0</c:v>
                </c:pt>
                <c:pt idx="2" formatCode="0.E+00">
                  <c:v>1.0000000000000001E-5</c:v>
                </c:pt>
                <c:pt idx="4" formatCode="0.E+00">
                  <c:v>1E-3</c:v>
                </c:pt>
                <c:pt idx="6">
                  <c:v>0.1</c:v>
                </c:pt>
              </c:numCache>
            </c:numRef>
          </c:cat>
          <c:val>
            <c:numRef>
              <c:f>'Rep2'!$I$29:$I$36</c:f>
              <c:numCache>
                <c:formatCode>0.00</c:formatCode>
                <c:ptCount val="8"/>
                <c:pt idx="0">
                  <c:v>3.0600000000021055</c:v>
                </c:pt>
                <c:pt idx="2">
                  <c:v>9.7999999999984766</c:v>
                </c:pt>
                <c:pt idx="4">
                  <c:v>25.319999999999254</c:v>
                </c:pt>
                <c:pt idx="6">
                  <c:v>39.25999999999874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F9E-4E40-B798-D7429E24A54C}"/>
            </c:ext>
          </c:extLst>
        </c:ser>
        <c:ser>
          <c:idx val="1"/>
          <c:order val="1"/>
          <c:tx>
            <c:v>organic</c:v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'Rep2'!$B$29:$B$36</c:f>
              <c:numCache>
                <c:formatCode>General</c:formatCode>
                <c:ptCount val="8"/>
                <c:pt idx="0">
                  <c:v>0</c:v>
                </c:pt>
                <c:pt idx="2" formatCode="0.E+00">
                  <c:v>1.0000000000000001E-5</c:v>
                </c:pt>
                <c:pt idx="4" formatCode="0.E+00">
                  <c:v>1E-3</c:v>
                </c:pt>
                <c:pt idx="6">
                  <c:v>0.1</c:v>
                </c:pt>
              </c:numCache>
            </c:numRef>
          </c:cat>
          <c:val>
            <c:numRef>
              <c:f>'Rep2'!$J$29:$J$36</c:f>
              <c:numCache>
                <c:formatCode>0.00</c:formatCode>
                <c:ptCount val="8"/>
                <c:pt idx="0">
                  <c:v>93.479999999999563</c:v>
                </c:pt>
                <c:pt idx="2">
                  <c:v>85.439999999999827</c:v>
                </c:pt>
                <c:pt idx="4">
                  <c:v>69.259999999999877</c:v>
                </c:pt>
                <c:pt idx="6">
                  <c:v>57.880000000000109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5F9E-4E40-B798-D7429E24A54C}"/>
            </c:ext>
          </c:extLst>
        </c:ser>
        <c:ser>
          <c:idx val="2"/>
          <c:order val="2"/>
          <c:tx>
            <c:v>loss</c:v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'Rep2'!$B$29:$B$36</c:f>
              <c:numCache>
                <c:formatCode>General</c:formatCode>
                <c:ptCount val="8"/>
                <c:pt idx="0">
                  <c:v>0</c:v>
                </c:pt>
                <c:pt idx="2" formatCode="0.E+00">
                  <c:v>1.0000000000000001E-5</c:v>
                </c:pt>
                <c:pt idx="4" formatCode="0.E+00">
                  <c:v>1E-3</c:v>
                </c:pt>
                <c:pt idx="6">
                  <c:v>0.1</c:v>
                </c:pt>
              </c:numCache>
            </c:numRef>
          </c:cat>
          <c:val>
            <c:numRef>
              <c:f>'Rep2'!$K$29:$K$36</c:f>
              <c:numCache>
                <c:formatCode>0.00</c:formatCode>
                <c:ptCount val="8"/>
                <c:pt idx="0">
                  <c:v>3.4599999999983311</c:v>
                </c:pt>
                <c:pt idx="2">
                  <c:v>4.7600000000016962</c:v>
                </c:pt>
                <c:pt idx="4">
                  <c:v>5.4200000000008686</c:v>
                </c:pt>
                <c:pt idx="6">
                  <c:v>2.8600000000011505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5F9E-4E40-B798-D7429E24A54C}"/>
            </c:ext>
          </c:extLst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100"/>
        <c:axId val="1109167840"/>
        <c:axId val="1109168320"/>
      </c:barChart>
      <c:catAx>
        <c:axId val="1109167840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IN"/>
                  <a:t>dispersant concentration (g/l)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09168320"/>
        <c:crosses val="autoZero"/>
        <c:auto val="1"/>
        <c:lblAlgn val="ctr"/>
        <c:lblOffset val="100"/>
        <c:noMultiLvlLbl val="0"/>
      </c:catAx>
      <c:valAx>
        <c:axId val="1109168320"/>
        <c:scaling>
          <c:orientation val="minMax"/>
          <c:max val="1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IN"/>
                  <a:t>particle weight (%)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0916784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C0T0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stacked"/>
        <c:varyColors val="0"/>
        <c:ser>
          <c:idx val="0"/>
          <c:order val="0"/>
          <c:tx>
            <c:v>aqueous</c:v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cust"/>
            <c:noEndCap val="0"/>
            <c:plus>
              <c:numRef>
                <c:f>cumm!$S$6:$S$12</c:f>
                <c:numCache>
                  <c:formatCode>General</c:formatCode>
                  <c:ptCount val="7"/>
                  <c:pt idx="0">
                    <c:v>2.5259255764511757</c:v>
                  </c:pt>
                  <c:pt idx="2">
                    <c:v>2.9205973087702604</c:v>
                  </c:pt>
                  <c:pt idx="4">
                    <c:v>1.0491646454840275</c:v>
                  </c:pt>
                  <c:pt idx="6">
                    <c:v>2.5386687254892819</c:v>
                  </c:pt>
                </c:numCache>
              </c:numRef>
            </c:plus>
            <c:minus>
              <c:numRef>
                <c:f>cumm!$S$6:$S$12</c:f>
                <c:numCache>
                  <c:formatCode>General</c:formatCode>
                  <c:ptCount val="7"/>
                  <c:pt idx="0">
                    <c:v>2.5259255764511757</c:v>
                  </c:pt>
                  <c:pt idx="2">
                    <c:v>2.9205973087702604</c:v>
                  </c:pt>
                  <c:pt idx="4">
                    <c:v>1.0491646454840275</c:v>
                  </c:pt>
                  <c:pt idx="6">
                    <c:v>2.5386687254892819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cumm!$A$6:$A$12</c:f>
              <c:numCache>
                <c:formatCode>General</c:formatCode>
                <c:ptCount val="7"/>
                <c:pt idx="0">
                  <c:v>0</c:v>
                </c:pt>
                <c:pt idx="2" formatCode="0.E+00">
                  <c:v>1.0000000000000001E-5</c:v>
                </c:pt>
                <c:pt idx="4" formatCode="0.E+00">
                  <c:v>1E-3</c:v>
                </c:pt>
                <c:pt idx="6">
                  <c:v>0.1</c:v>
                </c:pt>
              </c:numCache>
            </c:numRef>
          </c:cat>
          <c:val>
            <c:numRef>
              <c:f>cumm!$M$6:$M$12</c:f>
              <c:numCache>
                <c:formatCode>0.00</c:formatCode>
                <c:ptCount val="7"/>
                <c:pt idx="0">
                  <c:v>43.886666666667416</c:v>
                </c:pt>
                <c:pt idx="2">
                  <c:v>45.76000000000041</c:v>
                </c:pt>
                <c:pt idx="4">
                  <c:v>47.660000000000004</c:v>
                </c:pt>
                <c:pt idx="6">
                  <c:v>49.57333333333338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9AC-44FC-A0E8-5C5612842352}"/>
            </c:ext>
          </c:extLst>
        </c:ser>
        <c:ser>
          <c:idx val="1"/>
          <c:order val="1"/>
          <c:tx>
            <c:v>organic</c:v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cust"/>
            <c:noEndCap val="0"/>
            <c:plus>
              <c:numRef>
                <c:f>cumm!$T$18:$T$24</c:f>
                <c:numCache>
                  <c:formatCode>General</c:formatCode>
                  <c:ptCount val="7"/>
                  <c:pt idx="0">
                    <c:v>3.5942360078339508</c:v>
                  </c:pt>
                  <c:pt idx="2">
                    <c:v>3.514350385364204</c:v>
                  </c:pt>
                  <c:pt idx="4">
                    <c:v>5.4287400527190428</c:v>
                  </c:pt>
                  <c:pt idx="6">
                    <c:v>3.2564325019866236</c:v>
                  </c:pt>
                </c:numCache>
              </c:numRef>
            </c:plus>
            <c:minus>
              <c:numRef>
                <c:f>cumm!$T$18:$T$24</c:f>
                <c:numCache>
                  <c:formatCode>General</c:formatCode>
                  <c:ptCount val="7"/>
                  <c:pt idx="0">
                    <c:v>3.5942360078339508</c:v>
                  </c:pt>
                  <c:pt idx="2">
                    <c:v>3.514350385364204</c:v>
                  </c:pt>
                  <c:pt idx="4">
                    <c:v>5.4287400527190428</c:v>
                  </c:pt>
                  <c:pt idx="6">
                    <c:v>3.2564325019866236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cumm!$A$6:$A$12</c:f>
              <c:numCache>
                <c:formatCode>General</c:formatCode>
                <c:ptCount val="7"/>
                <c:pt idx="0">
                  <c:v>0</c:v>
                </c:pt>
                <c:pt idx="2" formatCode="0.E+00">
                  <c:v>1.0000000000000001E-5</c:v>
                </c:pt>
                <c:pt idx="4" formatCode="0.E+00">
                  <c:v>1E-3</c:v>
                </c:pt>
                <c:pt idx="6">
                  <c:v>0.1</c:v>
                </c:pt>
              </c:numCache>
            </c:numRef>
          </c:cat>
          <c:val>
            <c:numRef>
              <c:f>cumm!$N$6:$N$12</c:f>
              <c:numCache>
                <c:formatCode>0.00</c:formatCode>
                <c:ptCount val="7"/>
                <c:pt idx="0">
                  <c:v>51.026666666665697</c:v>
                </c:pt>
                <c:pt idx="2">
                  <c:v>49.266666666666005</c:v>
                </c:pt>
                <c:pt idx="4">
                  <c:v>46.577333333333591</c:v>
                </c:pt>
                <c:pt idx="6">
                  <c:v>45.866666666666823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9AC-44FC-A0E8-5C5612842352}"/>
            </c:ext>
          </c:extLst>
        </c:ser>
        <c:ser>
          <c:idx val="2"/>
          <c:order val="2"/>
          <c:tx>
            <c:v>loss</c:v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cumm!$A$6:$A$12</c:f>
              <c:numCache>
                <c:formatCode>General</c:formatCode>
                <c:ptCount val="7"/>
                <c:pt idx="0">
                  <c:v>0</c:v>
                </c:pt>
                <c:pt idx="2" formatCode="0.E+00">
                  <c:v>1.0000000000000001E-5</c:v>
                </c:pt>
                <c:pt idx="4" formatCode="0.E+00">
                  <c:v>1E-3</c:v>
                </c:pt>
                <c:pt idx="6">
                  <c:v>0.1</c:v>
                </c:pt>
              </c:numCache>
            </c:numRef>
          </c:cat>
          <c:val>
            <c:numRef>
              <c:f>cumm!$O$6:$O$12</c:f>
              <c:numCache>
                <c:formatCode>0.00</c:formatCode>
                <c:ptCount val="7"/>
                <c:pt idx="0">
                  <c:v>5.0866666666668907</c:v>
                </c:pt>
                <c:pt idx="2">
                  <c:v>4.973333333333585</c:v>
                </c:pt>
                <c:pt idx="4">
                  <c:v>5.762666666666405</c:v>
                </c:pt>
                <c:pt idx="6">
                  <c:v>4.5599999999997936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B9AC-44FC-A0E8-5C5612842352}"/>
            </c:ext>
          </c:extLst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100"/>
        <c:axId val="667770288"/>
        <c:axId val="667786608"/>
      </c:barChart>
      <c:catAx>
        <c:axId val="667770288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IN"/>
                  <a:t>dispersant concentration (g/l)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67786608"/>
        <c:crosses val="autoZero"/>
        <c:auto val="1"/>
        <c:lblAlgn val="ctr"/>
        <c:lblOffset val="100"/>
        <c:noMultiLvlLbl val="0"/>
      </c:catAx>
      <c:valAx>
        <c:axId val="667786608"/>
        <c:scaling>
          <c:orientation val="minMax"/>
          <c:max val="1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IN"/>
                  <a:t>particle weight (%)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6777028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C20T20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stacked"/>
        <c:varyColors val="0"/>
        <c:ser>
          <c:idx val="0"/>
          <c:order val="0"/>
          <c:tx>
            <c:v>aqueous</c:v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cust"/>
            <c:noEndCap val="0"/>
            <c:plus>
              <c:numRef>
                <c:f>cumm!$S$18:$S$24</c:f>
                <c:numCache>
                  <c:formatCode>General</c:formatCode>
                  <c:ptCount val="7"/>
                  <c:pt idx="0">
                    <c:v>2.0880516979551516</c:v>
                  </c:pt>
                  <c:pt idx="2">
                    <c:v>2.6871306927640819</c:v>
                  </c:pt>
                  <c:pt idx="4">
                    <c:v>4.9431564400806653</c:v>
                  </c:pt>
                  <c:pt idx="6">
                    <c:v>3.2138687907952828</c:v>
                  </c:pt>
                </c:numCache>
              </c:numRef>
            </c:plus>
            <c:minus>
              <c:numRef>
                <c:f>cumm!$S$18:$S$24</c:f>
                <c:numCache>
                  <c:formatCode>General</c:formatCode>
                  <c:ptCount val="7"/>
                  <c:pt idx="0">
                    <c:v>2.0880516979551516</c:v>
                  </c:pt>
                  <c:pt idx="2">
                    <c:v>2.6871306927640819</c:v>
                  </c:pt>
                  <c:pt idx="4">
                    <c:v>4.9431564400806653</c:v>
                  </c:pt>
                  <c:pt idx="6">
                    <c:v>3.2138687907952828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cumm!$A$18:$A$24</c:f>
              <c:numCache>
                <c:formatCode>General</c:formatCode>
                <c:ptCount val="7"/>
                <c:pt idx="0">
                  <c:v>0</c:v>
                </c:pt>
                <c:pt idx="2" formatCode="0.E+00">
                  <c:v>1.0000000000000001E-5</c:v>
                </c:pt>
                <c:pt idx="4" formatCode="0.E+00">
                  <c:v>1E-3</c:v>
                </c:pt>
                <c:pt idx="6">
                  <c:v>0.1</c:v>
                </c:pt>
              </c:numCache>
            </c:numRef>
          </c:cat>
          <c:val>
            <c:numRef>
              <c:f>cumm!$M$18:$M$24</c:f>
              <c:numCache>
                <c:formatCode>0.00</c:formatCode>
                <c:ptCount val="7"/>
                <c:pt idx="0">
                  <c:v>4.0599999999993015</c:v>
                </c:pt>
                <c:pt idx="2">
                  <c:v>6.1799999999995707</c:v>
                </c:pt>
                <c:pt idx="4">
                  <c:v>30.353333333333882</c:v>
                </c:pt>
                <c:pt idx="6">
                  <c:v>36.386666666667601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57F-4236-AC05-4677A65D7F32}"/>
            </c:ext>
          </c:extLst>
        </c:ser>
        <c:ser>
          <c:idx val="1"/>
          <c:order val="1"/>
          <c:tx>
            <c:v>organic</c:v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cust"/>
            <c:noEndCap val="0"/>
            <c:plus>
              <c:numRef>
                <c:f>cumm!$T$18:$T$24</c:f>
                <c:numCache>
                  <c:formatCode>General</c:formatCode>
                  <c:ptCount val="7"/>
                  <c:pt idx="0">
                    <c:v>3.5942360078339508</c:v>
                  </c:pt>
                  <c:pt idx="2">
                    <c:v>3.514350385364204</c:v>
                  </c:pt>
                  <c:pt idx="4">
                    <c:v>5.4287400527190428</c:v>
                  </c:pt>
                  <c:pt idx="6">
                    <c:v>3.2564325019866236</c:v>
                  </c:pt>
                </c:numCache>
              </c:numRef>
            </c:plus>
            <c:minus>
              <c:numRef>
                <c:f>cumm!$T$18:$T$24</c:f>
                <c:numCache>
                  <c:formatCode>General</c:formatCode>
                  <c:ptCount val="7"/>
                  <c:pt idx="0">
                    <c:v>3.5942360078339508</c:v>
                  </c:pt>
                  <c:pt idx="2">
                    <c:v>3.514350385364204</c:v>
                  </c:pt>
                  <c:pt idx="4">
                    <c:v>5.4287400527190428</c:v>
                  </c:pt>
                  <c:pt idx="6">
                    <c:v>3.2564325019866236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cumm!$A$18:$A$24</c:f>
              <c:numCache>
                <c:formatCode>General</c:formatCode>
                <c:ptCount val="7"/>
                <c:pt idx="0">
                  <c:v>0</c:v>
                </c:pt>
                <c:pt idx="2" formatCode="0.E+00">
                  <c:v>1.0000000000000001E-5</c:v>
                </c:pt>
                <c:pt idx="4" formatCode="0.E+00">
                  <c:v>1E-3</c:v>
                </c:pt>
                <c:pt idx="6">
                  <c:v>0.1</c:v>
                </c:pt>
              </c:numCache>
            </c:numRef>
          </c:cat>
          <c:val>
            <c:numRef>
              <c:f>cumm!$N$18:$N$24</c:f>
              <c:numCache>
                <c:formatCode>0.00</c:formatCode>
                <c:ptCount val="7"/>
                <c:pt idx="0">
                  <c:v>90.619999999999365</c:v>
                </c:pt>
                <c:pt idx="2">
                  <c:v>87.853333333333694</c:v>
                </c:pt>
                <c:pt idx="4">
                  <c:v>64.77999999999895</c:v>
                </c:pt>
                <c:pt idx="6">
                  <c:v>59.180000000001577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D57F-4236-AC05-4677A65D7F32}"/>
            </c:ext>
          </c:extLst>
        </c:ser>
        <c:ser>
          <c:idx val="2"/>
          <c:order val="2"/>
          <c:tx>
            <c:v>loss</c:v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cumm!$A$18:$A$24</c:f>
              <c:numCache>
                <c:formatCode>General</c:formatCode>
                <c:ptCount val="7"/>
                <c:pt idx="0">
                  <c:v>0</c:v>
                </c:pt>
                <c:pt idx="2" formatCode="0.E+00">
                  <c:v>1.0000000000000001E-5</c:v>
                </c:pt>
                <c:pt idx="4" formatCode="0.E+00">
                  <c:v>1E-3</c:v>
                </c:pt>
                <c:pt idx="6">
                  <c:v>0.1</c:v>
                </c:pt>
              </c:numCache>
            </c:numRef>
          </c:cat>
          <c:val>
            <c:numRef>
              <c:f>cumm!$O$18:$O$24</c:f>
              <c:numCache>
                <c:formatCode>0.00</c:formatCode>
                <c:ptCount val="7"/>
                <c:pt idx="0">
                  <c:v>5.3200000000013388</c:v>
                </c:pt>
                <c:pt idx="2">
                  <c:v>5.9666666666667352</c:v>
                </c:pt>
                <c:pt idx="4">
                  <c:v>4.8666666666671672</c:v>
                </c:pt>
                <c:pt idx="6">
                  <c:v>4.4333333333308174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D57F-4236-AC05-4677A65D7F32}"/>
            </c:ext>
          </c:extLst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100"/>
        <c:axId val="667770288"/>
        <c:axId val="667786608"/>
      </c:barChart>
      <c:catAx>
        <c:axId val="667770288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IN"/>
                  <a:t>dispersant concentration (g/l)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67786608"/>
        <c:crosses val="autoZero"/>
        <c:auto val="1"/>
        <c:lblAlgn val="ctr"/>
        <c:lblOffset val="100"/>
        <c:noMultiLvlLbl val="0"/>
      </c:catAx>
      <c:valAx>
        <c:axId val="667786608"/>
        <c:scaling>
          <c:orientation val="minMax"/>
          <c:max val="1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IN"/>
                  <a:t>particle weight (%)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6777028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C40T20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stacked"/>
        <c:varyColors val="0"/>
        <c:ser>
          <c:idx val="0"/>
          <c:order val="0"/>
          <c:tx>
            <c:v>aqueous</c:v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cust"/>
            <c:noEndCap val="0"/>
            <c:plus>
              <c:numRef>
                <c:f>cumm!$S$42:$S$48</c:f>
                <c:numCache>
                  <c:formatCode>General</c:formatCode>
                  <c:ptCount val="7"/>
                  <c:pt idx="0">
                    <c:v>0.8789701044076319</c:v>
                  </c:pt>
                  <c:pt idx="2">
                    <c:v>2.3520362960157795</c:v>
                  </c:pt>
                  <c:pt idx="4">
                    <c:v>5.3562655846531086</c:v>
                  </c:pt>
                  <c:pt idx="6">
                    <c:v>2.1861982099814976</c:v>
                  </c:pt>
                </c:numCache>
              </c:numRef>
            </c:plus>
            <c:minus>
              <c:numRef>
                <c:f>cumm!$S$42:$S$48</c:f>
                <c:numCache>
                  <c:formatCode>General</c:formatCode>
                  <c:ptCount val="7"/>
                  <c:pt idx="0">
                    <c:v>0.8789701044076319</c:v>
                  </c:pt>
                  <c:pt idx="2">
                    <c:v>2.3520362960157795</c:v>
                  </c:pt>
                  <c:pt idx="4">
                    <c:v>5.3562655846531086</c:v>
                  </c:pt>
                  <c:pt idx="6">
                    <c:v>2.1861982099814976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cumm!$A$42:$A$48</c:f>
              <c:numCache>
                <c:formatCode>General</c:formatCode>
                <c:ptCount val="7"/>
                <c:pt idx="0">
                  <c:v>0</c:v>
                </c:pt>
                <c:pt idx="2" formatCode="0.E+00">
                  <c:v>1.0000000000000001E-5</c:v>
                </c:pt>
                <c:pt idx="4" formatCode="0.E+00">
                  <c:v>1E-3</c:v>
                </c:pt>
                <c:pt idx="6">
                  <c:v>0.1</c:v>
                </c:pt>
              </c:numCache>
            </c:numRef>
          </c:cat>
          <c:val>
            <c:numRef>
              <c:f>cumm!$M$42:$M$48</c:f>
              <c:numCache>
                <c:formatCode>0.00</c:formatCode>
                <c:ptCount val="7"/>
                <c:pt idx="0">
                  <c:v>3.2933333333337109</c:v>
                </c:pt>
                <c:pt idx="2">
                  <c:v>8.126666666665491</c:v>
                </c:pt>
                <c:pt idx="4">
                  <c:v>29.419999999999884</c:v>
                </c:pt>
                <c:pt idx="6">
                  <c:v>37.080000000000268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EA8-4CBF-9A42-F7B30C1928E4}"/>
            </c:ext>
          </c:extLst>
        </c:ser>
        <c:ser>
          <c:idx val="1"/>
          <c:order val="1"/>
          <c:tx>
            <c:v>organic</c:v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cust"/>
            <c:noEndCap val="0"/>
            <c:plus>
              <c:numRef>
                <c:f>cumm!$T$42:$T$48</c:f>
                <c:numCache>
                  <c:formatCode>General</c:formatCode>
                  <c:ptCount val="7"/>
                  <c:pt idx="0">
                    <c:v>2.8479039059937854</c:v>
                  </c:pt>
                  <c:pt idx="2">
                    <c:v>2.9842893605304339</c:v>
                  </c:pt>
                  <c:pt idx="4">
                    <c:v>4.4820952322662713</c:v>
                  </c:pt>
                  <c:pt idx="6">
                    <c:v>1.2966321366437754</c:v>
                  </c:pt>
                </c:numCache>
              </c:numRef>
            </c:plus>
            <c:minus>
              <c:numRef>
                <c:f>cumm!$T$42:$T$48</c:f>
                <c:numCache>
                  <c:formatCode>General</c:formatCode>
                  <c:ptCount val="7"/>
                  <c:pt idx="0">
                    <c:v>2.8479039059937854</c:v>
                  </c:pt>
                  <c:pt idx="2">
                    <c:v>2.9842893605304339</c:v>
                  </c:pt>
                  <c:pt idx="4">
                    <c:v>4.4820952322662713</c:v>
                  </c:pt>
                  <c:pt idx="6">
                    <c:v>1.2966321366437754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cumm!$A$42:$A$48</c:f>
              <c:numCache>
                <c:formatCode>General</c:formatCode>
                <c:ptCount val="7"/>
                <c:pt idx="0">
                  <c:v>0</c:v>
                </c:pt>
                <c:pt idx="2" formatCode="0.E+00">
                  <c:v>1.0000000000000001E-5</c:v>
                </c:pt>
                <c:pt idx="4" formatCode="0.E+00">
                  <c:v>1E-3</c:v>
                </c:pt>
                <c:pt idx="6">
                  <c:v>0.1</c:v>
                </c:pt>
              </c:numCache>
            </c:numRef>
          </c:cat>
          <c:val>
            <c:numRef>
              <c:f>cumm!$N$42:$N$48</c:f>
              <c:numCache>
                <c:formatCode>0.00</c:formatCode>
                <c:ptCount val="7"/>
                <c:pt idx="0">
                  <c:v>91.326666666667691</c:v>
                </c:pt>
                <c:pt idx="2">
                  <c:v>86.322666666666237</c:v>
                </c:pt>
                <c:pt idx="4">
                  <c:v>65.346666666667375</c:v>
                </c:pt>
                <c:pt idx="6">
                  <c:v>58.71333333333363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2EA8-4CBF-9A42-F7B30C1928E4}"/>
            </c:ext>
          </c:extLst>
        </c:ser>
        <c:ser>
          <c:idx val="2"/>
          <c:order val="2"/>
          <c:tx>
            <c:v>loss</c:v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cumm!$A$42:$A$48</c:f>
              <c:numCache>
                <c:formatCode>General</c:formatCode>
                <c:ptCount val="7"/>
                <c:pt idx="0">
                  <c:v>0</c:v>
                </c:pt>
                <c:pt idx="2" formatCode="0.E+00">
                  <c:v>1.0000000000000001E-5</c:v>
                </c:pt>
                <c:pt idx="4" formatCode="0.E+00">
                  <c:v>1E-3</c:v>
                </c:pt>
                <c:pt idx="6">
                  <c:v>0.1</c:v>
                </c:pt>
              </c:numCache>
            </c:numRef>
          </c:cat>
          <c:val>
            <c:numRef>
              <c:f>cumm!$O$42:$O$48</c:f>
              <c:numCache>
                <c:formatCode>0.00</c:formatCode>
                <c:ptCount val="7"/>
                <c:pt idx="0">
                  <c:v>5.379999999998593</c:v>
                </c:pt>
                <c:pt idx="2">
                  <c:v>5.5506666666682731</c:v>
                </c:pt>
                <c:pt idx="4">
                  <c:v>5.2333333333327419</c:v>
                </c:pt>
                <c:pt idx="6">
                  <c:v>4.2066666666660995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2EA8-4CBF-9A42-F7B30C1928E4}"/>
            </c:ext>
          </c:extLst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100"/>
        <c:axId val="667770288"/>
        <c:axId val="667786608"/>
      </c:barChart>
      <c:catAx>
        <c:axId val="667770288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IN"/>
                  <a:t>dispersant concentration (g/l)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67786608"/>
        <c:crosses val="autoZero"/>
        <c:auto val="1"/>
        <c:lblAlgn val="ctr"/>
        <c:lblOffset val="100"/>
        <c:noMultiLvlLbl val="0"/>
      </c:catAx>
      <c:valAx>
        <c:axId val="667786608"/>
        <c:scaling>
          <c:orientation val="minMax"/>
          <c:max val="1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IN"/>
                  <a:t>particle weight (%)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6777028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C20T40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stacked"/>
        <c:varyColors val="0"/>
        <c:ser>
          <c:idx val="0"/>
          <c:order val="0"/>
          <c:tx>
            <c:v>aqueous</c:v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cust"/>
            <c:noEndCap val="0"/>
            <c:plus>
              <c:numRef>
                <c:f>cumm!$S$30:$S$36</c:f>
                <c:numCache>
                  <c:formatCode>General</c:formatCode>
                  <c:ptCount val="7"/>
                  <c:pt idx="0">
                    <c:v>0.75073657460013277</c:v>
                  </c:pt>
                  <c:pt idx="2">
                    <c:v>1.4181397267005607</c:v>
                  </c:pt>
                  <c:pt idx="4">
                    <c:v>5.2507193225723237</c:v>
                  </c:pt>
                  <c:pt idx="6">
                    <c:v>0.53573333333254891</c:v>
                  </c:pt>
                </c:numCache>
              </c:numRef>
            </c:plus>
            <c:minus>
              <c:numRef>
                <c:f>cumm!$S$30:$S$36</c:f>
                <c:numCache>
                  <c:formatCode>General</c:formatCode>
                  <c:ptCount val="7"/>
                  <c:pt idx="0">
                    <c:v>0.75073657460013277</c:v>
                  </c:pt>
                  <c:pt idx="2">
                    <c:v>1.4181397267005607</c:v>
                  </c:pt>
                  <c:pt idx="4">
                    <c:v>5.2507193225723237</c:v>
                  </c:pt>
                  <c:pt idx="6">
                    <c:v>0.53573333333254891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cumm!$A$30:$A$36</c:f>
              <c:numCache>
                <c:formatCode>General</c:formatCode>
                <c:ptCount val="7"/>
                <c:pt idx="0">
                  <c:v>0</c:v>
                </c:pt>
                <c:pt idx="2" formatCode="0.E+00">
                  <c:v>1.0000000000000001E-5</c:v>
                </c:pt>
                <c:pt idx="4" formatCode="0.E+00">
                  <c:v>1E-3</c:v>
                </c:pt>
                <c:pt idx="6">
                  <c:v>0.1</c:v>
                </c:pt>
              </c:numCache>
            </c:numRef>
          </c:cat>
          <c:val>
            <c:numRef>
              <c:f>cumm!$M$30:$M$36</c:f>
              <c:numCache>
                <c:formatCode>0.00</c:formatCode>
                <c:ptCount val="7"/>
                <c:pt idx="0">
                  <c:v>3.6533333333323981</c:v>
                </c:pt>
                <c:pt idx="2">
                  <c:v>14.506666666666016</c:v>
                </c:pt>
                <c:pt idx="4">
                  <c:v>36.246666666666748</c:v>
                </c:pt>
                <c:pt idx="6">
                  <c:v>40.686666666668238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AFB-46B1-93F9-34FA8C23CF3F}"/>
            </c:ext>
          </c:extLst>
        </c:ser>
        <c:ser>
          <c:idx val="1"/>
          <c:order val="1"/>
          <c:tx>
            <c:v>organic</c:v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cust"/>
            <c:noEndCap val="0"/>
            <c:plus>
              <c:numRef>
                <c:f>cumm!$T$30:$T$36</c:f>
                <c:numCache>
                  <c:formatCode>General</c:formatCode>
                  <c:ptCount val="7"/>
                  <c:pt idx="0">
                    <c:v>1.3739275348852293</c:v>
                  </c:pt>
                  <c:pt idx="2">
                    <c:v>1.0491646454833339</c:v>
                  </c:pt>
                  <c:pt idx="4">
                    <c:v>4.6401019375785015</c:v>
                  </c:pt>
                  <c:pt idx="6">
                    <c:v>1.3805599636881698</c:v>
                  </c:pt>
                </c:numCache>
              </c:numRef>
            </c:plus>
            <c:minus>
              <c:numRef>
                <c:f>cumm!$T$30:$T$36</c:f>
                <c:numCache>
                  <c:formatCode>General</c:formatCode>
                  <c:ptCount val="7"/>
                  <c:pt idx="0">
                    <c:v>1.3739275348852293</c:v>
                  </c:pt>
                  <c:pt idx="2">
                    <c:v>1.0491646454833339</c:v>
                  </c:pt>
                  <c:pt idx="4">
                    <c:v>4.6401019375785015</c:v>
                  </c:pt>
                  <c:pt idx="6">
                    <c:v>1.3805599636881698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cumm!$A$30:$A$36</c:f>
              <c:numCache>
                <c:formatCode>General</c:formatCode>
                <c:ptCount val="7"/>
                <c:pt idx="0">
                  <c:v>0</c:v>
                </c:pt>
                <c:pt idx="2" formatCode="0.E+00">
                  <c:v>1.0000000000000001E-5</c:v>
                </c:pt>
                <c:pt idx="4" formatCode="0.E+00">
                  <c:v>1E-3</c:v>
                </c:pt>
                <c:pt idx="6">
                  <c:v>0.1</c:v>
                </c:pt>
              </c:numCache>
            </c:numRef>
          </c:cat>
          <c:val>
            <c:numRef>
              <c:f>cumm!$N$30:$N$36</c:f>
              <c:numCache>
                <c:formatCode>0.00</c:formatCode>
                <c:ptCount val="7"/>
                <c:pt idx="0">
                  <c:v>91.426666666667231</c:v>
                </c:pt>
                <c:pt idx="2">
                  <c:v>80.700000000000685</c:v>
                </c:pt>
                <c:pt idx="4">
                  <c:v>59.44666666666668</c:v>
                </c:pt>
                <c:pt idx="6">
                  <c:v>54.559999999999796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6AFB-46B1-93F9-34FA8C23CF3F}"/>
            </c:ext>
          </c:extLst>
        </c:ser>
        <c:ser>
          <c:idx val="2"/>
          <c:order val="2"/>
          <c:tx>
            <c:v>loss</c:v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cumm!$A$30:$A$36</c:f>
              <c:numCache>
                <c:formatCode>General</c:formatCode>
                <c:ptCount val="7"/>
                <c:pt idx="0">
                  <c:v>0</c:v>
                </c:pt>
                <c:pt idx="2" formatCode="0.E+00">
                  <c:v>1.0000000000000001E-5</c:v>
                </c:pt>
                <c:pt idx="4" formatCode="0.E+00">
                  <c:v>1E-3</c:v>
                </c:pt>
                <c:pt idx="6">
                  <c:v>0.1</c:v>
                </c:pt>
              </c:numCache>
            </c:numRef>
          </c:cat>
          <c:val>
            <c:numRef>
              <c:f>cumm!$O$30:$O$36</c:f>
              <c:numCache>
                <c:formatCode>0.00</c:formatCode>
                <c:ptCount val="7"/>
                <c:pt idx="0">
                  <c:v>4.9200000000003756</c:v>
                </c:pt>
                <c:pt idx="2">
                  <c:v>4.7933333333332939</c:v>
                </c:pt>
                <c:pt idx="4">
                  <c:v>4.3066666666665769</c:v>
                </c:pt>
                <c:pt idx="6">
                  <c:v>4.7533333333319661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6AFB-46B1-93F9-34FA8C23CF3F}"/>
            </c:ext>
          </c:extLst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100"/>
        <c:axId val="667770288"/>
        <c:axId val="667786608"/>
      </c:barChart>
      <c:catAx>
        <c:axId val="667770288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IN"/>
                  <a:t>dispersant concentration (g/l)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67786608"/>
        <c:crosses val="autoZero"/>
        <c:auto val="1"/>
        <c:lblAlgn val="ctr"/>
        <c:lblOffset val="100"/>
        <c:noMultiLvlLbl val="0"/>
      </c:catAx>
      <c:valAx>
        <c:axId val="667786608"/>
        <c:scaling>
          <c:orientation val="minMax"/>
          <c:max val="1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IN"/>
                  <a:t>particle weight (%)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6777028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C40T40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stacked"/>
        <c:varyColors val="0"/>
        <c:ser>
          <c:idx val="0"/>
          <c:order val="0"/>
          <c:tx>
            <c:v>aqueous</c:v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cust"/>
            <c:noEndCap val="0"/>
            <c:plus>
              <c:numRef>
                <c:f>cumm!$S$54:$S$60</c:f>
                <c:numCache>
                  <c:formatCode>General</c:formatCode>
                  <c:ptCount val="7"/>
                  <c:pt idx="0">
                    <c:v>1.4323355534867825</c:v>
                  </c:pt>
                  <c:pt idx="2">
                    <c:v>0.48346666666570309</c:v>
                  </c:pt>
                  <c:pt idx="4">
                    <c:v>2.5574641329077132</c:v>
                  </c:pt>
                  <c:pt idx="6">
                    <c:v>1.1630801405456646</c:v>
                  </c:pt>
                </c:numCache>
              </c:numRef>
            </c:plus>
            <c:minus>
              <c:numRef>
                <c:f>cumm!$S$54:$S$60</c:f>
                <c:numCache>
                  <c:formatCode>General</c:formatCode>
                  <c:ptCount val="7"/>
                  <c:pt idx="0">
                    <c:v>1.4323355534867825</c:v>
                  </c:pt>
                  <c:pt idx="2">
                    <c:v>0.48346666666570309</c:v>
                  </c:pt>
                  <c:pt idx="4">
                    <c:v>2.5574641329077132</c:v>
                  </c:pt>
                  <c:pt idx="6">
                    <c:v>1.1630801405456646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cumm!$A$54:$A$60</c:f>
              <c:numCache>
                <c:formatCode>General</c:formatCode>
                <c:ptCount val="7"/>
                <c:pt idx="0">
                  <c:v>0</c:v>
                </c:pt>
                <c:pt idx="2" formatCode="0.E+00">
                  <c:v>1.0000000000000001E-5</c:v>
                </c:pt>
                <c:pt idx="4" formatCode="0.E+00">
                  <c:v>1E-3</c:v>
                </c:pt>
                <c:pt idx="6">
                  <c:v>0.1</c:v>
                </c:pt>
              </c:numCache>
            </c:numRef>
          </c:cat>
          <c:val>
            <c:numRef>
              <c:f>cumm!$M$54:$M$60</c:f>
              <c:numCache>
                <c:formatCode>0.00</c:formatCode>
                <c:ptCount val="7"/>
                <c:pt idx="0">
                  <c:v>3.9666666666657115</c:v>
                </c:pt>
                <c:pt idx="2">
                  <c:v>8.1133333333326618</c:v>
                </c:pt>
                <c:pt idx="4">
                  <c:v>36.773333333333845</c:v>
                </c:pt>
                <c:pt idx="6">
                  <c:v>40.300000000000104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0A5-4E16-8B19-A093380352EF}"/>
            </c:ext>
          </c:extLst>
        </c:ser>
        <c:ser>
          <c:idx val="1"/>
          <c:order val="1"/>
          <c:tx>
            <c:v>organic</c:v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cust"/>
            <c:noEndCap val="0"/>
            <c:plus>
              <c:numRef>
                <c:f>cumm!$T$54:$T$60</c:f>
                <c:numCache>
                  <c:formatCode>General</c:formatCode>
                  <c:ptCount val="7"/>
                  <c:pt idx="0">
                    <c:v>2.2455286217526012</c:v>
                  </c:pt>
                  <c:pt idx="2">
                    <c:v>1.6118674773205686</c:v>
                  </c:pt>
                  <c:pt idx="4">
                    <c:v>1.4307254166241385</c:v>
                  </c:pt>
                  <c:pt idx="6">
                    <c:v>0.81674506290309046</c:v>
                  </c:pt>
                </c:numCache>
              </c:numRef>
            </c:plus>
            <c:minus>
              <c:numRef>
                <c:f>cumm!$T$54:$T$60</c:f>
                <c:numCache>
                  <c:formatCode>General</c:formatCode>
                  <c:ptCount val="7"/>
                  <c:pt idx="0">
                    <c:v>2.2455286217526012</c:v>
                  </c:pt>
                  <c:pt idx="2">
                    <c:v>1.6118674773205686</c:v>
                  </c:pt>
                  <c:pt idx="4">
                    <c:v>1.4307254166241385</c:v>
                  </c:pt>
                  <c:pt idx="6">
                    <c:v>0.81674506290309046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cumm!$A$54:$A$60</c:f>
              <c:numCache>
                <c:formatCode>General</c:formatCode>
                <c:ptCount val="7"/>
                <c:pt idx="0">
                  <c:v>0</c:v>
                </c:pt>
                <c:pt idx="2" formatCode="0.E+00">
                  <c:v>1.0000000000000001E-5</c:v>
                </c:pt>
                <c:pt idx="4" formatCode="0.E+00">
                  <c:v>1E-3</c:v>
                </c:pt>
                <c:pt idx="6">
                  <c:v>0.1</c:v>
                </c:pt>
              </c:numCache>
            </c:numRef>
          </c:cat>
          <c:val>
            <c:numRef>
              <c:f>cumm!$N$54:$N$60</c:f>
              <c:numCache>
                <c:formatCode>0.00</c:formatCode>
                <c:ptCount val="7"/>
                <c:pt idx="0">
                  <c:v>91.726666666666759</c:v>
                </c:pt>
                <c:pt idx="2">
                  <c:v>86.733333333333462</c:v>
                </c:pt>
                <c:pt idx="4">
                  <c:v>58.306666666665784</c:v>
                </c:pt>
                <c:pt idx="6">
                  <c:v>55.706666666668525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40A5-4E16-8B19-A093380352EF}"/>
            </c:ext>
          </c:extLst>
        </c:ser>
        <c:ser>
          <c:idx val="2"/>
          <c:order val="2"/>
          <c:tx>
            <c:v>loss</c:v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cumm!$A$54:$A$60</c:f>
              <c:numCache>
                <c:formatCode>General</c:formatCode>
                <c:ptCount val="7"/>
                <c:pt idx="0">
                  <c:v>0</c:v>
                </c:pt>
                <c:pt idx="2" formatCode="0.E+00">
                  <c:v>1.0000000000000001E-5</c:v>
                </c:pt>
                <c:pt idx="4" formatCode="0.E+00">
                  <c:v>1E-3</c:v>
                </c:pt>
                <c:pt idx="6">
                  <c:v>0.1</c:v>
                </c:pt>
              </c:numCache>
            </c:numRef>
          </c:cat>
          <c:val>
            <c:numRef>
              <c:f>cumm!$O$54:$O$60</c:f>
              <c:numCache>
                <c:formatCode>0.00</c:formatCode>
                <c:ptCount val="7"/>
                <c:pt idx="0">
                  <c:v>4.3066666666675246</c:v>
                </c:pt>
                <c:pt idx="2">
                  <c:v>5.153333333333876</c:v>
                </c:pt>
                <c:pt idx="4">
                  <c:v>4.9200000000003756</c:v>
                </c:pt>
                <c:pt idx="6">
                  <c:v>3.993333333331369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40A5-4E16-8B19-A093380352EF}"/>
            </c:ext>
          </c:extLst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100"/>
        <c:axId val="667770288"/>
        <c:axId val="667786608"/>
      </c:barChart>
      <c:catAx>
        <c:axId val="667770288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IN"/>
                  <a:t>dispersant concentration (g/l)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67786608"/>
        <c:crosses val="autoZero"/>
        <c:auto val="1"/>
        <c:lblAlgn val="ctr"/>
        <c:lblOffset val="100"/>
        <c:noMultiLvlLbl val="0"/>
      </c:catAx>
      <c:valAx>
        <c:axId val="667786608"/>
        <c:scaling>
          <c:orientation val="minMax"/>
          <c:max val="1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IN"/>
                  <a:t>particle weight (%)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6777028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cap="all" spc="12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IN"/>
              <a:t>Recovery in aqueous phase with SHMP 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cap="all" spc="120" normalizeH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1"/>
          <c:order val="0"/>
          <c:tx>
            <c:v>C0T0</c:v>
          </c:tx>
          <c:spPr>
            <a:ln w="22225" cap="rnd">
              <a:solidFill>
                <a:schemeClr val="accent2"/>
              </a:solidFill>
              <a:round/>
            </a:ln>
            <a:effectLst/>
          </c:spPr>
          <c:marker>
            <c:symbol val="square"/>
            <c:size val="6"/>
            <c:spPr>
              <a:solidFill>
                <a:schemeClr val="accent2"/>
              </a:solidFill>
              <a:ln w="9525">
                <a:solidFill>
                  <a:schemeClr val="accent2"/>
                </a:solidFill>
                <a:round/>
              </a:ln>
              <a:effectLst/>
            </c:spPr>
          </c:marker>
          <c:cat>
            <c:numRef>
              <c:f>cumm!$A$108:$A$114</c:f>
              <c:numCache>
                <c:formatCode>General</c:formatCode>
                <c:ptCount val="7"/>
                <c:pt idx="0">
                  <c:v>0</c:v>
                </c:pt>
                <c:pt idx="2" formatCode="0.E+00">
                  <c:v>1.0000000000000001E-5</c:v>
                </c:pt>
                <c:pt idx="4" formatCode="0.E+00">
                  <c:v>1E-3</c:v>
                </c:pt>
                <c:pt idx="6">
                  <c:v>0.1</c:v>
                </c:pt>
              </c:numCache>
            </c:numRef>
          </c:cat>
          <c:val>
            <c:numRef>
              <c:f>cumm!$B$108:$B$114</c:f>
              <c:numCache>
                <c:formatCode>0.00</c:formatCode>
                <c:ptCount val="7"/>
                <c:pt idx="0">
                  <c:v>43.886666666667416</c:v>
                </c:pt>
                <c:pt idx="2">
                  <c:v>45.76000000000041</c:v>
                </c:pt>
                <c:pt idx="4">
                  <c:v>47.660000000000004</c:v>
                </c:pt>
                <c:pt idx="6">
                  <c:v>49.57333333333338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6B79-4242-9A0A-2D13321E0F74}"/>
            </c:ext>
          </c:extLst>
        </c:ser>
        <c:ser>
          <c:idx val="0"/>
          <c:order val="1"/>
          <c:tx>
            <c:v>C20T20</c:v>
          </c:tx>
          <c:spPr>
            <a:ln w="22225" cap="rnd">
              <a:solidFill>
                <a:schemeClr val="accent1"/>
              </a:solidFill>
              <a:round/>
            </a:ln>
            <a:effectLst/>
          </c:spPr>
          <c:marker>
            <c:symbol val="diamond"/>
            <c:size val="6"/>
            <c:spPr>
              <a:solidFill>
                <a:schemeClr val="accent1"/>
              </a:solidFill>
              <a:ln w="9525">
                <a:solidFill>
                  <a:schemeClr val="accent1"/>
                </a:solidFill>
                <a:round/>
              </a:ln>
              <a:effectLst/>
            </c:spPr>
          </c:marker>
          <c:cat>
            <c:numRef>
              <c:f>cumm!$A$108:$A$114</c:f>
              <c:numCache>
                <c:formatCode>General</c:formatCode>
                <c:ptCount val="7"/>
                <c:pt idx="0">
                  <c:v>0</c:v>
                </c:pt>
                <c:pt idx="2" formatCode="0.E+00">
                  <c:v>1.0000000000000001E-5</c:v>
                </c:pt>
                <c:pt idx="4" formatCode="0.E+00">
                  <c:v>1E-3</c:v>
                </c:pt>
                <c:pt idx="6">
                  <c:v>0.1</c:v>
                </c:pt>
              </c:numCache>
            </c:numRef>
          </c:cat>
          <c:val>
            <c:numRef>
              <c:f>cumm!$C$108:$C$114</c:f>
              <c:numCache>
                <c:formatCode>0.00</c:formatCode>
                <c:ptCount val="7"/>
                <c:pt idx="0">
                  <c:v>4.0599999999993015</c:v>
                </c:pt>
                <c:pt idx="2">
                  <c:v>6.1799999999995707</c:v>
                </c:pt>
                <c:pt idx="4">
                  <c:v>30.353333333333882</c:v>
                </c:pt>
                <c:pt idx="6">
                  <c:v>36.386666666667601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6B79-4242-9A0A-2D13321E0F74}"/>
            </c:ext>
          </c:extLst>
        </c:ser>
        <c:ser>
          <c:idx val="2"/>
          <c:order val="2"/>
          <c:tx>
            <c:v>C20T40</c:v>
          </c:tx>
          <c:spPr>
            <a:ln w="22225" cap="rnd">
              <a:solidFill>
                <a:schemeClr val="accent3"/>
              </a:solidFill>
              <a:round/>
            </a:ln>
            <a:effectLst/>
          </c:spPr>
          <c:marker>
            <c:symbol val="triangle"/>
            <c:size val="6"/>
            <c:spPr>
              <a:solidFill>
                <a:schemeClr val="accent3"/>
              </a:solidFill>
              <a:ln w="9525">
                <a:solidFill>
                  <a:schemeClr val="accent3"/>
                </a:solidFill>
                <a:round/>
              </a:ln>
              <a:effectLst/>
            </c:spPr>
          </c:marker>
          <c:cat>
            <c:numRef>
              <c:f>cumm!$A$108:$A$114</c:f>
              <c:numCache>
                <c:formatCode>General</c:formatCode>
                <c:ptCount val="7"/>
                <c:pt idx="0">
                  <c:v>0</c:v>
                </c:pt>
                <c:pt idx="2" formatCode="0.E+00">
                  <c:v>1.0000000000000001E-5</c:v>
                </c:pt>
                <c:pt idx="4" formatCode="0.E+00">
                  <c:v>1E-3</c:v>
                </c:pt>
                <c:pt idx="6">
                  <c:v>0.1</c:v>
                </c:pt>
              </c:numCache>
            </c:numRef>
          </c:cat>
          <c:val>
            <c:numRef>
              <c:f>cumm!$D$108:$D$114</c:f>
              <c:numCache>
                <c:formatCode>0.00</c:formatCode>
                <c:ptCount val="7"/>
                <c:pt idx="0">
                  <c:v>3.6533333333323981</c:v>
                </c:pt>
                <c:pt idx="2">
                  <c:v>14.506666666666016</c:v>
                </c:pt>
                <c:pt idx="4">
                  <c:v>36.246666666666748</c:v>
                </c:pt>
                <c:pt idx="6">
                  <c:v>40.686666666668238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6B79-4242-9A0A-2D13321E0F74}"/>
            </c:ext>
          </c:extLst>
        </c:ser>
        <c:ser>
          <c:idx val="3"/>
          <c:order val="3"/>
          <c:tx>
            <c:v>C40T20</c:v>
          </c:tx>
          <c:spPr>
            <a:ln w="22225" cap="rnd">
              <a:solidFill>
                <a:schemeClr val="accent4"/>
              </a:solidFill>
              <a:round/>
            </a:ln>
            <a:effectLst/>
          </c:spPr>
          <c:marker>
            <c:symbol val="x"/>
            <c:size val="6"/>
            <c:spPr>
              <a:noFill/>
              <a:ln w="9525">
                <a:solidFill>
                  <a:schemeClr val="accent4"/>
                </a:solidFill>
                <a:round/>
              </a:ln>
              <a:effectLst/>
            </c:spPr>
          </c:marker>
          <c:cat>
            <c:numRef>
              <c:f>cumm!$A$108:$A$114</c:f>
              <c:numCache>
                <c:formatCode>General</c:formatCode>
                <c:ptCount val="7"/>
                <c:pt idx="0">
                  <c:v>0</c:v>
                </c:pt>
                <c:pt idx="2" formatCode="0.E+00">
                  <c:v>1.0000000000000001E-5</c:v>
                </c:pt>
                <c:pt idx="4" formatCode="0.E+00">
                  <c:v>1E-3</c:v>
                </c:pt>
                <c:pt idx="6">
                  <c:v>0.1</c:v>
                </c:pt>
              </c:numCache>
            </c:numRef>
          </c:cat>
          <c:val>
            <c:numRef>
              <c:f>cumm!$E$108:$E$114</c:f>
              <c:numCache>
                <c:formatCode>0.00</c:formatCode>
                <c:ptCount val="7"/>
                <c:pt idx="0">
                  <c:v>3.2933333333337109</c:v>
                </c:pt>
                <c:pt idx="2">
                  <c:v>8.126666666665491</c:v>
                </c:pt>
                <c:pt idx="4">
                  <c:v>29.419999999999884</c:v>
                </c:pt>
                <c:pt idx="6">
                  <c:v>37.080000000000268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6B79-4242-9A0A-2D13321E0F74}"/>
            </c:ext>
          </c:extLst>
        </c:ser>
        <c:ser>
          <c:idx val="4"/>
          <c:order val="4"/>
          <c:tx>
            <c:v>C40T40</c:v>
          </c:tx>
          <c:spPr>
            <a:ln w="22225" cap="rnd">
              <a:solidFill>
                <a:schemeClr val="accent5"/>
              </a:solidFill>
              <a:round/>
            </a:ln>
            <a:effectLst/>
          </c:spPr>
          <c:marker>
            <c:symbol val="star"/>
            <c:size val="6"/>
            <c:spPr>
              <a:noFill/>
              <a:ln w="9525">
                <a:solidFill>
                  <a:schemeClr val="accent5"/>
                </a:solidFill>
                <a:round/>
              </a:ln>
              <a:effectLst/>
            </c:spPr>
          </c:marker>
          <c:cat>
            <c:numRef>
              <c:f>cumm!$A$108:$A$114</c:f>
              <c:numCache>
                <c:formatCode>General</c:formatCode>
                <c:ptCount val="7"/>
                <c:pt idx="0">
                  <c:v>0</c:v>
                </c:pt>
                <c:pt idx="2" formatCode="0.E+00">
                  <c:v>1.0000000000000001E-5</c:v>
                </c:pt>
                <c:pt idx="4" formatCode="0.E+00">
                  <c:v>1E-3</c:v>
                </c:pt>
                <c:pt idx="6">
                  <c:v>0.1</c:v>
                </c:pt>
              </c:numCache>
            </c:numRef>
          </c:cat>
          <c:val>
            <c:numRef>
              <c:f>cumm!$F$108:$F$114</c:f>
              <c:numCache>
                <c:formatCode>0.00</c:formatCode>
                <c:ptCount val="7"/>
                <c:pt idx="0">
                  <c:v>3.9666666666657115</c:v>
                </c:pt>
                <c:pt idx="2">
                  <c:v>8.1133333333326618</c:v>
                </c:pt>
                <c:pt idx="4">
                  <c:v>36.773333333333845</c:v>
                </c:pt>
                <c:pt idx="6">
                  <c:v>40.300000000000104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6B79-4242-9A0A-2D13321E0F7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144889375"/>
        <c:axId val="2107596175"/>
      </c:lineChart>
      <c:catAx>
        <c:axId val="2144889375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IN"/>
                  <a:t>dispersant concentration (g/l)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900" b="0" i="0" u="none" strike="noStrike" kern="1200" cap="all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cap="all" spc="12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107596175"/>
        <c:crosses val="autoZero"/>
        <c:auto val="1"/>
        <c:lblAlgn val="ctr"/>
        <c:lblOffset val="100"/>
        <c:noMultiLvlLbl val="0"/>
      </c:catAx>
      <c:valAx>
        <c:axId val="2107596175"/>
        <c:scaling>
          <c:orientation val="minMax"/>
          <c:max val="60"/>
          <c:min val="0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IN"/>
                  <a:t>Particle recovery in aqueous(%)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900" b="0" i="0" u="none" strike="noStrike" kern="1200" cap="all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144889375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lt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2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3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4.xml><?xml version="1.0" encoding="utf-8"?>
<cs:chartStyle xmlns:cs="http://schemas.microsoft.com/office/drawing/2012/chartStyle" xmlns:a="http://schemas.openxmlformats.org/drawingml/2006/main" id="239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800" kern="1200" cap="all" spc="12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50000"/>
        <a:lumOff val="50000"/>
      </a:schemeClr>
    </cs:fontRef>
    <cs:defRPr sz="900" b="0" i="0" u="none" strike="noStrike" kern="1200" baseline="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phClr"/>
        </a:solidFill>
        <a:round/>
      </a:ln>
    </cs:spPr>
  </cs:dataPointMarker>
  <cs:dataPointMarkerLayout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15000"/>
            <a:lumOff val="8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spc="12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8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8.xml"/><Relationship Id="rId2" Type="http://schemas.openxmlformats.org/officeDocument/2006/relationships/chart" Target="../charts/chart7.xml"/><Relationship Id="rId1" Type="http://schemas.openxmlformats.org/officeDocument/2006/relationships/chart" Target="../charts/chart6.xm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1.xml"/><Relationship Id="rId2" Type="http://schemas.openxmlformats.org/officeDocument/2006/relationships/chart" Target="../charts/chart10.xml"/><Relationship Id="rId1" Type="http://schemas.openxmlformats.org/officeDocument/2006/relationships/chart" Target="../charts/chart9.xml"/><Relationship Id="rId6" Type="http://schemas.openxmlformats.org/officeDocument/2006/relationships/chart" Target="../charts/chart14.xml"/><Relationship Id="rId5" Type="http://schemas.openxmlformats.org/officeDocument/2006/relationships/chart" Target="../charts/chart13.xml"/><Relationship Id="rId4" Type="http://schemas.openxmlformats.org/officeDocument/2006/relationships/chart" Target="../charts/chart1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30480</xdr:colOff>
      <xdr:row>46</xdr:row>
      <xdr:rowOff>171450</xdr:rowOff>
    </xdr:from>
    <xdr:to>
      <xdr:col>5</xdr:col>
      <xdr:colOff>480060</xdr:colOff>
      <xdr:row>64</xdr:row>
      <xdr:rowOff>83820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678180</xdr:colOff>
      <xdr:row>46</xdr:row>
      <xdr:rowOff>167640</xdr:rowOff>
    </xdr:from>
    <xdr:to>
      <xdr:col>12</xdr:col>
      <xdr:colOff>289560</xdr:colOff>
      <xdr:row>64</xdr:row>
      <xdr:rowOff>80010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12</xdr:col>
      <xdr:colOff>525780</xdr:colOff>
      <xdr:row>46</xdr:row>
      <xdr:rowOff>129540</xdr:rowOff>
    </xdr:from>
    <xdr:to>
      <xdr:col>20</xdr:col>
      <xdr:colOff>388620</xdr:colOff>
      <xdr:row>64</xdr:row>
      <xdr:rowOff>41910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0</xdr:colOff>
      <xdr:row>66</xdr:row>
      <xdr:rowOff>0</xdr:rowOff>
    </xdr:from>
    <xdr:to>
      <xdr:col>5</xdr:col>
      <xdr:colOff>449580</xdr:colOff>
      <xdr:row>83</xdr:row>
      <xdr:rowOff>95250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6</xdr:col>
      <xdr:colOff>0</xdr:colOff>
      <xdr:row>66</xdr:row>
      <xdr:rowOff>0</xdr:rowOff>
    </xdr:from>
    <xdr:to>
      <xdr:col>13</xdr:col>
      <xdr:colOff>243840</xdr:colOff>
      <xdr:row>83</xdr:row>
      <xdr:rowOff>95250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47</xdr:row>
      <xdr:rowOff>0</xdr:rowOff>
    </xdr:from>
    <xdr:to>
      <xdr:col>5</xdr:col>
      <xdr:colOff>952500</xdr:colOff>
      <xdr:row>64</xdr:row>
      <xdr:rowOff>95250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0</xdr:colOff>
      <xdr:row>47</xdr:row>
      <xdr:rowOff>0</xdr:rowOff>
    </xdr:from>
    <xdr:to>
      <xdr:col>12</xdr:col>
      <xdr:colOff>571500</xdr:colOff>
      <xdr:row>64</xdr:row>
      <xdr:rowOff>95250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14</xdr:col>
      <xdr:colOff>0</xdr:colOff>
      <xdr:row>47</xdr:row>
      <xdr:rowOff>0</xdr:rowOff>
    </xdr:from>
    <xdr:to>
      <xdr:col>21</xdr:col>
      <xdr:colOff>472440</xdr:colOff>
      <xdr:row>64</xdr:row>
      <xdr:rowOff>95250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62</xdr:row>
      <xdr:rowOff>171450</xdr:rowOff>
    </xdr:from>
    <xdr:to>
      <xdr:col>7</xdr:col>
      <xdr:colOff>304800</xdr:colOff>
      <xdr:row>82</xdr:row>
      <xdr:rowOff>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0</xdr:colOff>
      <xdr:row>63</xdr:row>
      <xdr:rowOff>0</xdr:rowOff>
    </xdr:from>
    <xdr:to>
      <xdr:col>15</xdr:col>
      <xdr:colOff>304800</xdr:colOff>
      <xdr:row>82</xdr:row>
      <xdr:rowOff>53340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171450</xdr:colOff>
      <xdr:row>83</xdr:row>
      <xdr:rowOff>95250</xdr:rowOff>
    </xdr:from>
    <xdr:to>
      <xdr:col>7</xdr:col>
      <xdr:colOff>476250</xdr:colOff>
      <xdr:row>102</xdr:row>
      <xdr:rowOff>106680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00000000-0008-0000-03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17</xdr:col>
      <xdr:colOff>0</xdr:colOff>
      <xdr:row>63</xdr:row>
      <xdr:rowOff>0</xdr:rowOff>
    </xdr:from>
    <xdr:to>
      <xdr:col>24</xdr:col>
      <xdr:colOff>304800</xdr:colOff>
      <xdr:row>82</xdr:row>
      <xdr:rowOff>53340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00000000-0008-0000-03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8</xdr:col>
      <xdr:colOff>314325</xdr:colOff>
      <xdr:row>83</xdr:row>
      <xdr:rowOff>9525</xdr:rowOff>
    </xdr:from>
    <xdr:to>
      <xdr:col>16</xdr:col>
      <xdr:colOff>9525</xdr:colOff>
      <xdr:row>102</xdr:row>
      <xdr:rowOff>20955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00000000-0008-0000-0300-000006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13</xdr:col>
      <xdr:colOff>0</xdr:colOff>
      <xdr:row>105</xdr:row>
      <xdr:rowOff>190499</xdr:rowOff>
    </xdr:from>
    <xdr:to>
      <xdr:col>22</xdr:col>
      <xdr:colOff>400050</xdr:colOff>
      <xdr:row>128</xdr:row>
      <xdr:rowOff>66674</xdr:rowOff>
    </xdr:to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id="{00000000-0008-0000-0300-000007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67"/>
  <sheetViews>
    <sheetView workbookViewId="0">
      <selection activeCell="B7" sqref="B7:B8"/>
    </sheetView>
  </sheetViews>
  <sheetFormatPr defaultRowHeight="14.4" x14ac:dyDescent="0.3"/>
  <cols>
    <col min="4" max="4" width="17.109375" customWidth="1"/>
    <col min="5" max="5" width="18.6640625" customWidth="1"/>
    <col min="6" max="6" width="18.109375" customWidth="1"/>
    <col min="8" max="9" width="10.33203125" bestFit="1" customWidth="1"/>
    <col min="10" max="10" width="9.5546875" bestFit="1" customWidth="1"/>
  </cols>
  <sheetData>
    <row r="1" spans="1:11" x14ac:dyDescent="0.3">
      <c r="A1" t="s">
        <v>11</v>
      </c>
      <c r="C1" t="s">
        <v>17</v>
      </c>
      <c r="D1" t="s">
        <v>18</v>
      </c>
      <c r="E1" t="s">
        <v>19</v>
      </c>
    </row>
    <row r="2" spans="1:11" ht="15" thickBot="1" x14ac:dyDescent="0.35"/>
    <row r="3" spans="1:11" x14ac:dyDescent="0.3">
      <c r="B3" s="1" t="s">
        <v>0</v>
      </c>
      <c r="C3" s="2"/>
      <c r="D3" s="3" t="s">
        <v>1</v>
      </c>
      <c r="E3" s="4" t="s">
        <v>2</v>
      </c>
      <c r="F3" s="5" t="s">
        <v>3</v>
      </c>
      <c r="G3" s="6" t="s">
        <v>4</v>
      </c>
      <c r="H3" s="7" t="s">
        <v>5</v>
      </c>
      <c r="I3" s="8" t="s">
        <v>6</v>
      </c>
      <c r="J3" s="9" t="s">
        <v>7</v>
      </c>
      <c r="K3" s="10" t="s">
        <v>8</v>
      </c>
    </row>
    <row r="4" spans="1:11" ht="15" thickBot="1" x14ac:dyDescent="0.35">
      <c r="B4" s="70"/>
      <c r="C4" s="71"/>
      <c r="D4" s="11"/>
      <c r="E4" s="12"/>
      <c r="F4" s="13"/>
      <c r="G4" s="14"/>
      <c r="H4" s="15"/>
      <c r="I4" s="16"/>
      <c r="J4" s="17"/>
      <c r="K4" s="18"/>
    </row>
    <row r="5" spans="1:11" x14ac:dyDescent="0.3">
      <c r="A5" s="6" t="s">
        <v>12</v>
      </c>
      <c r="B5" s="59">
        <v>0</v>
      </c>
      <c r="C5" s="19" t="s">
        <v>9</v>
      </c>
      <c r="D5" s="20">
        <v>68.750500000000002</v>
      </c>
      <c r="E5" s="21">
        <v>68.980800000000002</v>
      </c>
      <c r="F5" s="22">
        <f>E5-D5</f>
        <v>0.23029999999999973</v>
      </c>
      <c r="G5" s="61">
        <f xml:space="preserve"> 0.5-(F5+F6)</f>
        <v>3.1100000000009231E-2</v>
      </c>
      <c r="H5" s="63">
        <f>(F5*100)/0.5</f>
        <v>46.059999999999945</v>
      </c>
      <c r="I5" s="65">
        <f>F6*100/0.5</f>
        <v>47.719999999998208</v>
      </c>
      <c r="J5" s="67">
        <f>G5*100/0.5</f>
        <v>6.2200000000018463</v>
      </c>
      <c r="K5" s="59">
        <f>H5+I5+J5</f>
        <v>100</v>
      </c>
    </row>
    <row r="6" spans="1:11" ht="15" thickBot="1" x14ac:dyDescent="0.35">
      <c r="A6" s="23"/>
      <c r="B6" s="60"/>
      <c r="C6" s="24" t="s">
        <v>10</v>
      </c>
      <c r="D6" s="25">
        <v>106.09650000000001</v>
      </c>
      <c r="E6" s="26">
        <v>106.3351</v>
      </c>
      <c r="F6" s="27">
        <f>E6-D6</f>
        <v>0.23859999999999104</v>
      </c>
      <c r="G6" s="62"/>
      <c r="H6" s="64"/>
      <c r="I6" s="66"/>
      <c r="J6" s="68"/>
      <c r="K6" s="60"/>
    </row>
    <row r="7" spans="1:11" x14ac:dyDescent="0.3">
      <c r="A7" s="23"/>
      <c r="B7" s="72">
        <v>1.0000000000000001E-5</v>
      </c>
      <c r="C7" s="28" t="s">
        <v>9</v>
      </c>
      <c r="D7" s="29">
        <v>70.192499999999995</v>
      </c>
      <c r="E7" s="30">
        <v>70.435199999999995</v>
      </c>
      <c r="F7" s="31">
        <f>E7-D7</f>
        <v>0.24269999999999925</v>
      </c>
      <c r="G7" s="61">
        <f t="shared" ref="G7" si="0" xml:space="preserve"> 0.5-(F7+F8)</f>
        <v>3.3000000000001251E-2</v>
      </c>
      <c r="H7" s="63">
        <f t="shared" ref="H7" si="1">(F7*100)/0.5</f>
        <v>48.53999999999985</v>
      </c>
      <c r="I7" s="65">
        <f t="shared" ref="I7" si="2">F8*100/0.5</f>
        <v>44.8599999999999</v>
      </c>
      <c r="J7" s="67">
        <f t="shared" ref="J7" si="3">G7*100/0.5</f>
        <v>6.6000000000002501</v>
      </c>
      <c r="K7" s="59">
        <f t="shared" ref="K7" si="4">H7+I7+J7</f>
        <v>100</v>
      </c>
    </row>
    <row r="8" spans="1:11" ht="15" thickBot="1" x14ac:dyDescent="0.35">
      <c r="A8" s="23"/>
      <c r="B8" s="73"/>
      <c r="C8" s="28" t="s">
        <v>10</v>
      </c>
      <c r="D8" s="25">
        <v>112.88500000000001</v>
      </c>
      <c r="E8" s="26">
        <v>113.1093</v>
      </c>
      <c r="F8" s="27">
        <f t="shared" ref="F8:F12" si="5">E8-D8</f>
        <v>0.2242999999999995</v>
      </c>
      <c r="G8" s="62"/>
      <c r="H8" s="64"/>
      <c r="I8" s="66"/>
      <c r="J8" s="68"/>
      <c r="K8" s="69"/>
    </row>
    <row r="9" spans="1:11" x14ac:dyDescent="0.3">
      <c r="A9" s="23"/>
      <c r="B9" s="72">
        <v>1E-3</v>
      </c>
      <c r="C9" s="32" t="s">
        <v>9</v>
      </c>
      <c r="D9" s="29">
        <v>67.647099999999995</v>
      </c>
      <c r="E9" s="30">
        <v>67.883399999999995</v>
      </c>
      <c r="F9" s="33">
        <f>E9-D9</f>
        <v>0.23629999999999995</v>
      </c>
      <c r="G9" s="61">
        <f t="shared" ref="G9" si="6" xml:space="preserve"> 0.5-(F9+F10)</f>
        <v>3.7499999999994316E-2</v>
      </c>
      <c r="H9" s="63">
        <f t="shared" ref="H9" si="7">(F9*100)/0.5</f>
        <v>47.259999999999991</v>
      </c>
      <c r="I9" s="65">
        <f t="shared" ref="I9" si="8">F10*100/0.5</f>
        <v>45.240000000001146</v>
      </c>
      <c r="J9" s="67">
        <f t="shared" ref="J9" si="9">G9*100/0.5</f>
        <v>7.4999999999988631</v>
      </c>
      <c r="K9" s="79">
        <f t="shared" ref="K9" si="10">H9+I9+J9</f>
        <v>100</v>
      </c>
    </row>
    <row r="10" spans="1:11" ht="15" thickBot="1" x14ac:dyDescent="0.35">
      <c r="A10" s="23"/>
      <c r="B10" s="73"/>
      <c r="C10" s="34" t="s">
        <v>10</v>
      </c>
      <c r="D10" s="35">
        <v>103.6044</v>
      </c>
      <c r="E10" s="36">
        <v>103.8306</v>
      </c>
      <c r="F10" s="37">
        <f t="shared" si="5"/>
        <v>0.22620000000000573</v>
      </c>
      <c r="G10" s="62"/>
      <c r="H10" s="64"/>
      <c r="I10" s="66"/>
      <c r="J10" s="68"/>
      <c r="K10" s="80"/>
    </row>
    <row r="11" spans="1:11" x14ac:dyDescent="0.3">
      <c r="A11" s="23"/>
      <c r="B11" s="59">
        <v>0.1</v>
      </c>
      <c r="C11" s="19" t="s">
        <v>9</v>
      </c>
      <c r="D11" s="29">
        <v>69.654399999999995</v>
      </c>
      <c r="E11" s="30">
        <v>69.892099999999999</v>
      </c>
      <c r="F11" s="33">
        <f t="shared" si="5"/>
        <v>0.2377000000000038</v>
      </c>
      <c r="G11" s="61">
        <f t="shared" ref="G11" si="11" xml:space="preserve"> 0.5-(F11+F12)</f>
        <v>2.8799999999989723E-2</v>
      </c>
      <c r="H11" s="63">
        <f t="shared" ref="H11" si="12">(F11*100)/0.5</f>
        <v>47.540000000000759</v>
      </c>
      <c r="I11" s="65">
        <f t="shared" ref="I11" si="13">F12*100/0.5</f>
        <v>46.700000000001296</v>
      </c>
      <c r="J11" s="77">
        <f t="shared" ref="J11" si="14">G11*100/0.5</f>
        <v>5.7599999999979445</v>
      </c>
      <c r="K11" s="79">
        <f t="shared" ref="K11" si="15">H11+I11+J11</f>
        <v>100</v>
      </c>
    </row>
    <row r="12" spans="1:11" ht="15" thickBot="1" x14ac:dyDescent="0.35">
      <c r="A12" s="14"/>
      <c r="B12" s="60"/>
      <c r="C12" s="34" t="s">
        <v>10</v>
      </c>
      <c r="D12" s="38">
        <v>105.21729999999999</v>
      </c>
      <c r="E12" s="40">
        <v>105.4508</v>
      </c>
      <c r="F12" s="39">
        <f t="shared" si="5"/>
        <v>0.23350000000000648</v>
      </c>
      <c r="G12" s="74"/>
      <c r="H12" s="75"/>
      <c r="I12" s="76"/>
      <c r="J12" s="78"/>
      <c r="K12" s="60"/>
    </row>
    <row r="13" spans="1:11" x14ac:dyDescent="0.3">
      <c r="A13" s="6" t="s">
        <v>13</v>
      </c>
      <c r="B13" s="59">
        <v>0</v>
      </c>
      <c r="C13" s="19" t="s">
        <v>9</v>
      </c>
      <c r="D13" s="20">
        <v>113.2516</v>
      </c>
      <c r="E13" s="21">
        <v>113.28149999999999</v>
      </c>
      <c r="F13" s="22">
        <f>E13-D13</f>
        <v>2.9899999999997817E-2</v>
      </c>
      <c r="G13" s="61">
        <f xml:space="preserve"> 0.5-(F13+F14)</f>
        <v>3.510000000001412E-2</v>
      </c>
      <c r="H13" s="63">
        <f>(F13*100)/0.5</f>
        <v>5.9799999999995634</v>
      </c>
      <c r="I13" s="65">
        <f>F14*100/0.5</f>
        <v>86.999999999997613</v>
      </c>
      <c r="J13" s="67">
        <f>G13*100/0.5</f>
        <v>7.020000000002824</v>
      </c>
      <c r="K13" s="59">
        <f>H13+I13+J13</f>
        <v>100</v>
      </c>
    </row>
    <row r="14" spans="1:11" ht="15" thickBot="1" x14ac:dyDescent="0.35">
      <c r="A14" s="23"/>
      <c r="B14" s="60"/>
      <c r="C14" s="24" t="s">
        <v>10</v>
      </c>
      <c r="D14" s="25">
        <v>119.95480000000001</v>
      </c>
      <c r="E14" s="26">
        <v>120.38979999999999</v>
      </c>
      <c r="F14" s="27">
        <f>E14-D14</f>
        <v>0.43499999999998806</v>
      </c>
      <c r="G14" s="62"/>
      <c r="H14" s="64"/>
      <c r="I14" s="66"/>
      <c r="J14" s="68"/>
      <c r="K14" s="60"/>
    </row>
    <row r="15" spans="1:11" x14ac:dyDescent="0.3">
      <c r="A15" s="23"/>
      <c r="B15" s="72">
        <v>1.0000000000000001E-5</v>
      </c>
      <c r="C15" s="28" t="s">
        <v>9</v>
      </c>
      <c r="D15" s="29">
        <v>115.4509</v>
      </c>
      <c r="E15" s="30">
        <v>115.48909999999999</v>
      </c>
      <c r="F15" s="31">
        <f>E15-D15</f>
        <v>3.8199999999989132E-2</v>
      </c>
      <c r="G15" s="61">
        <f t="shared" ref="G15" si="16" xml:space="preserve"> 0.5-(F15+F16)</f>
        <v>3.5900000000012255E-2</v>
      </c>
      <c r="H15" s="63">
        <f t="shared" ref="H15" si="17">(F15*100)/0.5</f>
        <v>7.6399999999978263</v>
      </c>
      <c r="I15" s="65">
        <f t="shared" ref="I15" si="18">F16*100/0.5</f>
        <v>85.179999999999723</v>
      </c>
      <c r="J15" s="67">
        <f t="shared" ref="J15" si="19">G15*100/0.5</f>
        <v>7.1800000000024511</v>
      </c>
      <c r="K15" s="59">
        <f t="shared" ref="K15" si="20">H15+I15+J15</f>
        <v>100</v>
      </c>
    </row>
    <row r="16" spans="1:11" ht="15" thickBot="1" x14ac:dyDescent="0.35">
      <c r="A16" s="23"/>
      <c r="B16" s="73"/>
      <c r="C16" s="28" t="s">
        <v>10</v>
      </c>
      <c r="D16" s="25">
        <v>104.02200000000001</v>
      </c>
      <c r="E16" s="26">
        <v>104.4479</v>
      </c>
      <c r="F16" s="27">
        <f t="shared" ref="F16" si="21">E16-D16</f>
        <v>0.42589999999999861</v>
      </c>
      <c r="G16" s="62"/>
      <c r="H16" s="64"/>
      <c r="I16" s="66"/>
      <c r="J16" s="68"/>
      <c r="K16" s="69"/>
    </row>
    <row r="17" spans="1:11" x14ac:dyDescent="0.3">
      <c r="A17" s="23"/>
      <c r="B17" s="72">
        <v>1E-3</v>
      </c>
      <c r="C17" s="32" t="s">
        <v>9</v>
      </c>
      <c r="D17" s="29">
        <v>112.5316</v>
      </c>
      <c r="E17" s="30">
        <v>112.6773</v>
      </c>
      <c r="F17" s="33">
        <f>E17-D17</f>
        <v>0.14570000000000505</v>
      </c>
      <c r="G17" s="61">
        <f t="shared" ref="G17" si="22" xml:space="preserve"> 0.5-(F17+F18)</f>
        <v>2.0800000000008367E-2</v>
      </c>
      <c r="H17" s="63">
        <f t="shared" ref="H17" si="23">(F17*100)/0.5</f>
        <v>29.14000000000101</v>
      </c>
      <c r="I17" s="65">
        <f t="shared" ref="I17" si="24">F18*100/0.5</f>
        <v>66.699999999997317</v>
      </c>
      <c r="J17" s="67">
        <f t="shared" ref="J17" si="25">G17*100/0.5</f>
        <v>4.1600000000016735</v>
      </c>
      <c r="K17" s="79">
        <f t="shared" ref="K17" si="26">H17+I17+J17</f>
        <v>100</v>
      </c>
    </row>
    <row r="18" spans="1:11" ht="15" thickBot="1" x14ac:dyDescent="0.35">
      <c r="A18" s="23"/>
      <c r="B18" s="73"/>
      <c r="C18" s="34" t="s">
        <v>10</v>
      </c>
      <c r="D18" s="35">
        <v>104.65560000000001</v>
      </c>
      <c r="E18" s="36">
        <v>104.98909999999999</v>
      </c>
      <c r="F18" s="37">
        <f t="shared" ref="F18:F20" si="27">E18-D18</f>
        <v>0.33349999999998658</v>
      </c>
      <c r="G18" s="62"/>
      <c r="H18" s="64"/>
      <c r="I18" s="66"/>
      <c r="J18" s="68"/>
      <c r="K18" s="80"/>
    </row>
    <row r="19" spans="1:11" x14ac:dyDescent="0.3">
      <c r="A19" s="23"/>
      <c r="B19" s="59">
        <v>0.1</v>
      </c>
      <c r="C19" s="19" t="s">
        <v>9</v>
      </c>
      <c r="D19" s="29">
        <v>103.3081</v>
      </c>
      <c r="E19" s="30">
        <v>103.50190000000001</v>
      </c>
      <c r="F19" s="33">
        <f t="shared" si="27"/>
        <v>0.19380000000001019</v>
      </c>
      <c r="G19" s="61">
        <f t="shared" ref="G19" si="28" xml:space="preserve"> 0.5-(F19+F20)</f>
        <v>2.3399999999980992E-2</v>
      </c>
      <c r="H19" s="63">
        <f t="shared" ref="H19" si="29">(F19*100)/0.5</f>
        <v>38.760000000002037</v>
      </c>
      <c r="I19" s="65">
        <f t="shared" ref="I19" si="30">F20*100/0.5</f>
        <v>56.560000000001764</v>
      </c>
      <c r="J19" s="77">
        <f t="shared" ref="J19" si="31">G19*100/0.5</f>
        <v>4.6799999999961983</v>
      </c>
      <c r="K19" s="79">
        <f t="shared" ref="K19" si="32">H19+I19+J19</f>
        <v>100</v>
      </c>
    </row>
    <row r="20" spans="1:11" ht="15" thickBot="1" x14ac:dyDescent="0.35">
      <c r="A20" s="14"/>
      <c r="B20" s="60"/>
      <c r="C20" s="34" t="s">
        <v>10</v>
      </c>
      <c r="D20" s="38">
        <v>113.1818</v>
      </c>
      <c r="E20" s="40">
        <v>113.4646</v>
      </c>
      <c r="F20" s="39">
        <f t="shared" si="27"/>
        <v>0.28280000000000882</v>
      </c>
      <c r="G20" s="74"/>
      <c r="H20" s="75"/>
      <c r="I20" s="76"/>
      <c r="J20" s="78"/>
      <c r="K20" s="60"/>
    </row>
    <row r="21" spans="1:11" x14ac:dyDescent="0.3">
      <c r="A21" s="6" t="s">
        <v>14</v>
      </c>
      <c r="B21" s="59">
        <v>0</v>
      </c>
      <c r="C21" s="19" t="s">
        <v>9</v>
      </c>
      <c r="D21" s="20">
        <v>116.21510000000001</v>
      </c>
      <c r="E21" s="21">
        <v>116.23699999999999</v>
      </c>
      <c r="F21" s="22">
        <f>E21-D21</f>
        <v>2.189999999998804E-2</v>
      </c>
      <c r="G21" s="61">
        <f xml:space="preserve"> 0.5-(F21+F22)</f>
        <v>2.7500000000017621E-2</v>
      </c>
      <c r="H21" s="63">
        <f>(F21*100)/0.5</f>
        <v>4.379999999997608</v>
      </c>
      <c r="I21" s="65">
        <f>F22*100/0.5</f>
        <v>90.119999999998868</v>
      </c>
      <c r="J21" s="67">
        <f>G21*100/0.5</f>
        <v>5.5000000000035243</v>
      </c>
      <c r="K21" s="59">
        <f>H21+I21+J21</f>
        <v>100</v>
      </c>
    </row>
    <row r="22" spans="1:11" ht="15" thickBot="1" x14ac:dyDescent="0.35">
      <c r="A22" s="23"/>
      <c r="B22" s="60"/>
      <c r="C22" s="24" t="s">
        <v>10</v>
      </c>
      <c r="D22" s="25">
        <v>116.6066</v>
      </c>
      <c r="E22" s="26">
        <v>117.05719999999999</v>
      </c>
      <c r="F22" s="27">
        <f>E22-D22</f>
        <v>0.45059999999999434</v>
      </c>
      <c r="G22" s="62"/>
      <c r="H22" s="64"/>
      <c r="I22" s="66"/>
      <c r="J22" s="68"/>
      <c r="K22" s="60"/>
    </row>
    <row r="23" spans="1:11" x14ac:dyDescent="0.3">
      <c r="A23" s="23"/>
      <c r="B23" s="72">
        <v>1.0000000000000001E-5</v>
      </c>
      <c r="C23" s="28" t="s">
        <v>9</v>
      </c>
      <c r="D23" s="29">
        <v>122.2647</v>
      </c>
      <c r="E23" s="30">
        <v>122.33</v>
      </c>
      <c r="F23" s="31">
        <f>E23-D23</f>
        <v>6.5299999999993474E-2</v>
      </c>
      <c r="G23" s="61">
        <f t="shared" ref="G23" si="33" xml:space="preserve"> 0.5-(F23+F24)</f>
        <v>2.590000000000714E-2</v>
      </c>
      <c r="H23" s="63">
        <f t="shared" ref="H23" si="34">(F23*100)/0.5</f>
        <v>13.059999999998695</v>
      </c>
      <c r="I23" s="65">
        <f t="shared" ref="I23" si="35">F24*100/0.5</f>
        <v>81.759999999999877</v>
      </c>
      <c r="J23" s="67">
        <f t="shared" ref="J23" si="36">G23*100/0.5</f>
        <v>5.1800000000014279</v>
      </c>
      <c r="K23" s="59">
        <f t="shared" ref="K23" si="37">H23+I23+J23</f>
        <v>100</v>
      </c>
    </row>
    <row r="24" spans="1:11" ht="15" thickBot="1" x14ac:dyDescent="0.35">
      <c r="A24" s="23"/>
      <c r="B24" s="73"/>
      <c r="C24" s="28" t="s">
        <v>10</v>
      </c>
      <c r="D24" s="25">
        <v>113.4419</v>
      </c>
      <c r="E24" s="26">
        <v>113.8507</v>
      </c>
      <c r="F24" s="27">
        <f t="shared" ref="F24" si="38">E24-D24</f>
        <v>0.40879999999999939</v>
      </c>
      <c r="G24" s="62"/>
      <c r="H24" s="64"/>
      <c r="I24" s="66"/>
      <c r="J24" s="68"/>
      <c r="K24" s="69"/>
    </row>
    <row r="25" spans="1:11" x14ac:dyDescent="0.3">
      <c r="A25" s="23"/>
      <c r="B25" s="72">
        <v>1E-3</v>
      </c>
      <c r="C25" s="32" t="s">
        <v>9</v>
      </c>
      <c r="D25" s="29">
        <v>104.8865</v>
      </c>
      <c r="E25" s="30">
        <v>105.0412</v>
      </c>
      <c r="F25" s="33">
        <f>E25-D25</f>
        <v>0.15470000000000539</v>
      </c>
      <c r="G25" s="61">
        <f t="shared" ref="G25" si="39" xml:space="preserve"> 0.5-(F25+F26)</f>
        <v>2.4499999999989086E-2</v>
      </c>
      <c r="H25" s="63">
        <f t="shared" ref="H25" si="40">(F25*100)/0.5</f>
        <v>30.940000000001078</v>
      </c>
      <c r="I25" s="65">
        <f t="shared" ref="I25" si="41">F26*100/0.5</f>
        <v>64.160000000001105</v>
      </c>
      <c r="J25" s="67">
        <f t="shared" ref="J25" si="42">G25*100/0.5</f>
        <v>4.8999999999978172</v>
      </c>
      <c r="K25" s="79">
        <f t="shared" ref="K25" si="43">H25+I25+J25</f>
        <v>100</v>
      </c>
    </row>
    <row r="26" spans="1:11" ht="15" thickBot="1" x14ac:dyDescent="0.35">
      <c r="A26" s="23"/>
      <c r="B26" s="73"/>
      <c r="C26" s="34" t="s">
        <v>10</v>
      </c>
      <c r="D26" s="35">
        <v>103.7196</v>
      </c>
      <c r="E26" s="36">
        <v>104.04040000000001</v>
      </c>
      <c r="F26" s="37">
        <f t="shared" ref="F26:F28" si="44">E26-D26</f>
        <v>0.32080000000000553</v>
      </c>
      <c r="G26" s="62"/>
      <c r="H26" s="64"/>
      <c r="I26" s="66"/>
      <c r="J26" s="68"/>
      <c r="K26" s="80"/>
    </row>
    <row r="27" spans="1:11" x14ac:dyDescent="0.3">
      <c r="A27" s="23"/>
      <c r="B27" s="59">
        <v>0.1</v>
      </c>
      <c r="C27" s="19" t="s">
        <v>9</v>
      </c>
      <c r="D27" s="29">
        <v>109.54819999999999</v>
      </c>
      <c r="E27" s="30">
        <v>109.74890000000001</v>
      </c>
      <c r="F27" s="33">
        <f t="shared" si="44"/>
        <v>0.20070000000001187</v>
      </c>
      <c r="G27" s="61">
        <f t="shared" ref="G27" si="45" xml:space="preserve"> 0.5-(F27+F28)</f>
        <v>1.999999999998181E-2</v>
      </c>
      <c r="H27" s="63">
        <f t="shared" ref="H27" si="46">(F27*100)/0.5</f>
        <v>40.140000000002374</v>
      </c>
      <c r="I27" s="65">
        <f t="shared" ref="I27" si="47">F28*100/0.5</f>
        <v>55.860000000001264</v>
      </c>
      <c r="J27" s="77">
        <f t="shared" ref="J27" si="48">G27*100/0.5</f>
        <v>3.999999999996362</v>
      </c>
      <c r="K27" s="79">
        <f t="shared" ref="K27" si="49">H27+I27+J27</f>
        <v>100</v>
      </c>
    </row>
    <row r="28" spans="1:11" ht="15" thickBot="1" x14ac:dyDescent="0.35">
      <c r="A28" s="14"/>
      <c r="B28" s="60"/>
      <c r="C28" s="34" t="s">
        <v>10</v>
      </c>
      <c r="D28" s="38">
        <v>117.2564</v>
      </c>
      <c r="E28" s="40">
        <v>117.53570000000001</v>
      </c>
      <c r="F28" s="39">
        <f t="shared" si="44"/>
        <v>0.27930000000000632</v>
      </c>
      <c r="G28" s="74"/>
      <c r="H28" s="75"/>
      <c r="I28" s="76"/>
      <c r="J28" s="78"/>
      <c r="K28" s="60"/>
    </row>
    <row r="29" spans="1:11" x14ac:dyDescent="0.3">
      <c r="A29" s="6" t="s">
        <v>15</v>
      </c>
      <c r="B29" s="59">
        <v>0</v>
      </c>
      <c r="C29" s="19" t="s">
        <v>9</v>
      </c>
      <c r="D29" s="20">
        <v>112.53700000000001</v>
      </c>
      <c r="E29" s="21">
        <v>112.5578</v>
      </c>
      <c r="F29" s="22">
        <f>E29-D29</f>
        <v>2.0799999999994156E-2</v>
      </c>
      <c r="G29" s="61">
        <f xml:space="preserve"> 0.5-(F29+F30)</f>
        <v>3.6400000000000432E-2</v>
      </c>
      <c r="H29" s="63">
        <f>(F29*100)/0.5</f>
        <v>4.1599999999988313</v>
      </c>
      <c r="I29" s="65">
        <f>F30*100/0.5</f>
        <v>88.560000000001082</v>
      </c>
      <c r="J29" s="67">
        <f>G29*100/0.5</f>
        <v>7.2800000000000864</v>
      </c>
      <c r="K29" s="59">
        <f>H29+I29+J29</f>
        <v>100</v>
      </c>
    </row>
    <row r="30" spans="1:11" ht="15" thickBot="1" x14ac:dyDescent="0.35">
      <c r="A30" s="23"/>
      <c r="B30" s="60"/>
      <c r="C30" s="24" t="s">
        <v>10</v>
      </c>
      <c r="D30" s="25">
        <v>117.9554</v>
      </c>
      <c r="E30" s="26">
        <v>118.3982</v>
      </c>
      <c r="F30" s="27">
        <f>E30-D30</f>
        <v>0.44280000000000541</v>
      </c>
      <c r="G30" s="62"/>
      <c r="H30" s="64"/>
      <c r="I30" s="66"/>
      <c r="J30" s="68"/>
      <c r="K30" s="60"/>
    </row>
    <row r="31" spans="1:11" x14ac:dyDescent="0.3">
      <c r="A31" s="23"/>
      <c r="B31" s="72">
        <v>1.0000000000000001E-5</v>
      </c>
      <c r="C31" s="28" t="s">
        <v>9</v>
      </c>
      <c r="D31" s="29">
        <v>118.9055</v>
      </c>
      <c r="E31" s="30">
        <v>118.9494</v>
      </c>
      <c r="F31" s="31">
        <f>E31-D31</f>
        <v>4.3899999999993611E-2</v>
      </c>
      <c r="G31" s="61">
        <f t="shared" ref="G31" si="50" xml:space="preserve"> 0.5-(F31+F32)</f>
        <v>3.4900000000007481E-2</v>
      </c>
      <c r="H31" s="63">
        <f t="shared" ref="H31" si="51">(F31*100)/0.5</f>
        <v>8.7799999999987222</v>
      </c>
      <c r="I31" s="65">
        <f t="shared" ref="I31" si="52">F32*100/0.5</f>
        <v>84.239999999999782</v>
      </c>
      <c r="J31" s="67">
        <f t="shared" ref="J31" si="53">G31*100/0.5</f>
        <v>6.9800000000014961</v>
      </c>
      <c r="K31" s="59">
        <f t="shared" ref="K31" si="54">H31+I31+J31</f>
        <v>100</v>
      </c>
    </row>
    <row r="32" spans="1:11" ht="15" thickBot="1" x14ac:dyDescent="0.35">
      <c r="A32" s="23"/>
      <c r="B32" s="73"/>
      <c r="C32" s="28" t="s">
        <v>10</v>
      </c>
      <c r="D32" s="25">
        <v>119.61</v>
      </c>
      <c r="E32" s="26">
        <v>120.0312</v>
      </c>
      <c r="F32" s="27">
        <f t="shared" ref="F32" si="55">E32-D32</f>
        <v>0.42119999999999891</v>
      </c>
      <c r="G32" s="62"/>
      <c r="H32" s="64"/>
      <c r="I32" s="66"/>
      <c r="J32" s="68"/>
      <c r="K32" s="69"/>
    </row>
    <row r="33" spans="1:11" x14ac:dyDescent="0.3">
      <c r="A33" s="23"/>
      <c r="B33" s="72">
        <v>1E-3</v>
      </c>
      <c r="C33" s="32" t="s">
        <v>9</v>
      </c>
      <c r="D33" s="29">
        <v>115.9866</v>
      </c>
      <c r="E33" s="30">
        <v>116.1283</v>
      </c>
      <c r="F33" s="33">
        <f>E33-D33</f>
        <v>0.14170000000000016</v>
      </c>
      <c r="G33" s="61">
        <f t="shared" ref="G33" si="56" xml:space="preserve"> 0.5-(F33+F34)</f>
        <v>3.1099999999995021E-2</v>
      </c>
      <c r="H33" s="63">
        <f t="shared" ref="H33" si="57">(F33*100)/0.5</f>
        <v>28.340000000000032</v>
      </c>
      <c r="I33" s="65">
        <f t="shared" ref="I33" si="58">F34*100/0.5</f>
        <v>65.440000000000964</v>
      </c>
      <c r="J33" s="67">
        <f t="shared" ref="J33" si="59">G33*100/0.5</f>
        <v>6.2199999999990041</v>
      </c>
      <c r="K33" s="79">
        <f t="shared" ref="K33" si="60">H33+I33+J33</f>
        <v>100</v>
      </c>
    </row>
    <row r="34" spans="1:11" ht="15" thickBot="1" x14ac:dyDescent="0.35">
      <c r="A34" s="23"/>
      <c r="B34" s="73"/>
      <c r="C34" s="34" t="s">
        <v>10</v>
      </c>
      <c r="D34" s="35">
        <v>111.9846</v>
      </c>
      <c r="E34" s="36">
        <v>112.31180000000001</v>
      </c>
      <c r="F34" s="37">
        <f t="shared" ref="F34:F36" si="61">E34-D34</f>
        <v>0.32720000000000482</v>
      </c>
      <c r="G34" s="62"/>
      <c r="H34" s="64"/>
      <c r="I34" s="66"/>
      <c r="J34" s="68"/>
      <c r="K34" s="80"/>
    </row>
    <row r="35" spans="1:11" x14ac:dyDescent="0.3">
      <c r="A35" s="23"/>
      <c r="B35" s="59">
        <v>0.1</v>
      </c>
      <c r="C35" s="19" t="s">
        <v>9</v>
      </c>
      <c r="D35" s="29">
        <v>115.4207</v>
      </c>
      <c r="E35" s="30">
        <v>115.5986</v>
      </c>
      <c r="F35" s="33">
        <f t="shared" si="61"/>
        <v>0.17790000000000816</v>
      </c>
      <c r="G35" s="61">
        <f t="shared" ref="G35" si="62" xml:space="preserve"> 0.5-(F35+F36)</f>
        <v>3.0899999999988381E-2</v>
      </c>
      <c r="H35" s="63">
        <f t="shared" ref="H35" si="63">(F35*100)/0.5</f>
        <v>35.580000000001633</v>
      </c>
      <c r="I35" s="65">
        <f t="shared" ref="I35" si="64">F36*100/0.5</f>
        <v>58.240000000000691</v>
      </c>
      <c r="J35" s="77">
        <f t="shared" ref="J35" si="65">G35*100/0.5</f>
        <v>6.1799999999976762</v>
      </c>
      <c r="K35" s="79">
        <f t="shared" ref="K35" si="66">H35+I35+J35</f>
        <v>100</v>
      </c>
    </row>
    <row r="36" spans="1:11" ht="15" thickBot="1" x14ac:dyDescent="0.35">
      <c r="A36" s="14"/>
      <c r="B36" s="60"/>
      <c r="C36" s="34" t="s">
        <v>10</v>
      </c>
      <c r="D36" s="38">
        <v>114.4318</v>
      </c>
      <c r="E36" s="40">
        <v>114.723</v>
      </c>
      <c r="F36" s="39">
        <f t="shared" si="61"/>
        <v>0.29120000000000346</v>
      </c>
      <c r="G36" s="74"/>
      <c r="H36" s="75"/>
      <c r="I36" s="76"/>
      <c r="J36" s="78"/>
      <c r="K36" s="60"/>
    </row>
    <row r="37" spans="1:11" x14ac:dyDescent="0.3">
      <c r="A37" s="6" t="s">
        <v>16</v>
      </c>
      <c r="B37" s="59">
        <v>0</v>
      </c>
      <c r="C37" s="19" t="s">
        <v>9</v>
      </c>
      <c r="D37" s="20">
        <v>103.6056</v>
      </c>
      <c r="E37" s="21">
        <v>103.6309</v>
      </c>
      <c r="F37" s="22">
        <f>E37-D37</f>
        <v>2.5300000000001432E-2</v>
      </c>
      <c r="G37" s="61">
        <f xml:space="preserve"> 0.5-(F37+F38)</f>
        <v>2.7299999999996771E-2</v>
      </c>
      <c r="H37" s="63">
        <f>(F37*100)/0.5</f>
        <v>5.0600000000002865</v>
      </c>
      <c r="I37" s="65">
        <f>F38*100/0.5</f>
        <v>89.480000000000359</v>
      </c>
      <c r="J37" s="67">
        <f>G37*100/0.5</f>
        <v>5.4599999999993543</v>
      </c>
      <c r="K37" s="59">
        <f>H37+I37+J37</f>
        <v>100</v>
      </c>
    </row>
    <row r="38" spans="1:11" ht="15" thickBot="1" x14ac:dyDescent="0.35">
      <c r="A38" s="23"/>
      <c r="B38" s="60"/>
      <c r="C38" s="24" t="s">
        <v>10</v>
      </c>
      <c r="D38" s="25">
        <v>106.0981</v>
      </c>
      <c r="E38" s="26">
        <v>106.5455</v>
      </c>
      <c r="F38" s="27">
        <f>E38-D38</f>
        <v>0.4474000000000018</v>
      </c>
      <c r="G38" s="62"/>
      <c r="H38" s="64"/>
      <c r="I38" s="66"/>
      <c r="J38" s="68"/>
      <c r="K38" s="60"/>
    </row>
    <row r="39" spans="1:11" x14ac:dyDescent="0.3">
      <c r="A39" s="23"/>
      <c r="B39" s="72">
        <v>1.0000000000000001E-5</v>
      </c>
      <c r="C39" s="28" t="s">
        <v>9</v>
      </c>
      <c r="D39" s="29">
        <v>116.25830000000001</v>
      </c>
      <c r="E39" s="30">
        <v>116.29730000000001</v>
      </c>
      <c r="F39" s="31">
        <f>E39-D39</f>
        <v>3.9000000000001478E-2</v>
      </c>
      <c r="G39" s="61">
        <f t="shared" ref="G39" si="67" xml:space="preserve"> 0.5-(F39+F40)</f>
        <v>3.3799999999999386E-2</v>
      </c>
      <c r="H39" s="63">
        <f t="shared" ref="H39" si="68">(F39*100)/0.5</f>
        <v>7.8000000000002956</v>
      </c>
      <c r="I39" s="65">
        <f t="shared" ref="I39" si="69">F40*100/0.5</f>
        <v>85.439999999999827</v>
      </c>
      <c r="J39" s="67">
        <f t="shared" ref="J39" si="70">G39*100/0.5</f>
        <v>6.7599999999998772</v>
      </c>
      <c r="K39" s="59">
        <f t="shared" ref="K39" si="71">H39+I39+J39</f>
        <v>100</v>
      </c>
    </row>
    <row r="40" spans="1:11" ht="15" thickBot="1" x14ac:dyDescent="0.35">
      <c r="A40" s="23"/>
      <c r="B40" s="73"/>
      <c r="C40" s="28" t="s">
        <v>10</v>
      </c>
      <c r="D40" s="25">
        <v>112.84610000000001</v>
      </c>
      <c r="E40" s="26">
        <v>113.27330000000001</v>
      </c>
      <c r="F40" s="27">
        <f t="shared" ref="F40" si="72">E40-D40</f>
        <v>0.42719999999999914</v>
      </c>
      <c r="G40" s="62"/>
      <c r="H40" s="64"/>
      <c r="I40" s="66"/>
      <c r="J40" s="68"/>
      <c r="K40" s="69"/>
    </row>
    <row r="41" spans="1:11" x14ac:dyDescent="0.3">
      <c r="A41" s="23"/>
      <c r="B41" s="72">
        <v>1E-3</v>
      </c>
      <c r="C41" s="32" t="s">
        <v>9</v>
      </c>
      <c r="D41" s="29">
        <v>112.2428</v>
      </c>
      <c r="E41" s="30">
        <v>112.41540000000001</v>
      </c>
      <c r="F41" s="33">
        <f>E41-D41</f>
        <v>0.17260000000000275</v>
      </c>
      <c r="G41" s="61">
        <f t="shared" ref="G41" si="73" xml:space="preserve"> 0.5-(F41+F42)</f>
        <v>3.310000000000457E-2</v>
      </c>
      <c r="H41" s="63">
        <f t="shared" ref="H41" si="74">(F41*100)/0.5</f>
        <v>34.52000000000055</v>
      </c>
      <c r="I41" s="65">
        <f t="shared" ref="I41" si="75">F42*100/0.5</f>
        <v>58.859999999998536</v>
      </c>
      <c r="J41" s="67">
        <f t="shared" ref="J41" si="76">G41*100/0.5</f>
        <v>6.620000000000914</v>
      </c>
      <c r="K41" s="79">
        <f t="shared" ref="K41" si="77">H41+I41+J41</f>
        <v>100</v>
      </c>
    </row>
    <row r="42" spans="1:11" ht="15" thickBot="1" x14ac:dyDescent="0.35">
      <c r="A42" s="23"/>
      <c r="B42" s="73"/>
      <c r="C42" s="34" t="s">
        <v>10</v>
      </c>
      <c r="D42" s="35">
        <v>115.5745</v>
      </c>
      <c r="E42" s="36">
        <v>115.86879999999999</v>
      </c>
      <c r="F42" s="37">
        <f t="shared" ref="F42:F44" si="78">E42-D42</f>
        <v>0.29429999999999268</v>
      </c>
      <c r="G42" s="62"/>
      <c r="H42" s="64"/>
      <c r="I42" s="66"/>
      <c r="J42" s="68"/>
      <c r="K42" s="80"/>
    </row>
    <row r="43" spans="1:11" x14ac:dyDescent="0.3">
      <c r="A43" s="23"/>
      <c r="B43" s="59">
        <v>0.1</v>
      </c>
      <c r="C43" s="19" t="s">
        <v>9</v>
      </c>
      <c r="D43" s="29">
        <v>117.7513</v>
      </c>
      <c r="E43" s="30">
        <v>117.9584</v>
      </c>
      <c r="F43" s="33">
        <f t="shared" si="78"/>
        <v>0.20709999999999695</v>
      </c>
      <c r="G43" s="61">
        <f t="shared" ref="G43" si="79" xml:space="preserve"> 0.5-(F43+F44)</f>
        <v>1.649999999999352E-2</v>
      </c>
      <c r="H43" s="63">
        <f t="shared" ref="H43" si="80">(F43*100)/0.5</f>
        <v>41.419999999999391</v>
      </c>
      <c r="I43" s="65">
        <f t="shared" ref="I43" si="81">F44*100/0.5</f>
        <v>55.280000000001905</v>
      </c>
      <c r="J43" s="77">
        <f t="shared" ref="J43" si="82">G43*100/0.5</f>
        <v>3.299999999998704</v>
      </c>
      <c r="K43" s="79">
        <f t="shared" ref="K43" si="83">H43+I43+J43</f>
        <v>100</v>
      </c>
    </row>
    <row r="44" spans="1:11" ht="15" thickBot="1" x14ac:dyDescent="0.35">
      <c r="A44" s="14"/>
      <c r="B44" s="60"/>
      <c r="C44" s="34" t="s">
        <v>10</v>
      </c>
      <c r="D44" s="38">
        <v>113.8248</v>
      </c>
      <c r="E44" s="40">
        <v>114.10120000000001</v>
      </c>
      <c r="F44" s="39">
        <f t="shared" si="78"/>
        <v>0.27640000000000953</v>
      </c>
      <c r="G44" s="74"/>
      <c r="H44" s="75"/>
      <c r="I44" s="76"/>
      <c r="J44" s="78"/>
      <c r="K44" s="60"/>
    </row>
    <row r="67" spans="1:1" x14ac:dyDescent="0.3">
      <c r="A67" s="41"/>
    </row>
  </sheetData>
  <mergeCells count="121">
    <mergeCell ref="B39:B40"/>
    <mergeCell ref="G39:G40"/>
    <mergeCell ref="H39:H40"/>
    <mergeCell ref="I39:I40"/>
    <mergeCell ref="J39:J40"/>
    <mergeCell ref="K39:K40"/>
    <mergeCell ref="B37:B38"/>
    <mergeCell ref="G37:G38"/>
    <mergeCell ref="H37:H38"/>
    <mergeCell ref="I37:I38"/>
    <mergeCell ref="J37:J38"/>
    <mergeCell ref="K37:K38"/>
    <mergeCell ref="B43:B44"/>
    <mergeCell ref="G43:G44"/>
    <mergeCell ref="H43:H44"/>
    <mergeCell ref="I43:I44"/>
    <mergeCell ref="J43:J44"/>
    <mergeCell ref="K43:K44"/>
    <mergeCell ref="B41:B42"/>
    <mergeCell ref="G41:G42"/>
    <mergeCell ref="H41:H42"/>
    <mergeCell ref="I41:I42"/>
    <mergeCell ref="J41:J42"/>
    <mergeCell ref="K41:K42"/>
    <mergeCell ref="B35:B36"/>
    <mergeCell ref="G35:G36"/>
    <mergeCell ref="H35:H36"/>
    <mergeCell ref="I35:I36"/>
    <mergeCell ref="J35:J36"/>
    <mergeCell ref="K35:K36"/>
    <mergeCell ref="B33:B34"/>
    <mergeCell ref="G33:G34"/>
    <mergeCell ref="H33:H34"/>
    <mergeCell ref="I33:I34"/>
    <mergeCell ref="J33:J34"/>
    <mergeCell ref="K33:K34"/>
    <mergeCell ref="B31:B32"/>
    <mergeCell ref="G31:G32"/>
    <mergeCell ref="H31:H32"/>
    <mergeCell ref="I31:I32"/>
    <mergeCell ref="J31:J32"/>
    <mergeCell ref="K31:K32"/>
    <mergeCell ref="B29:B30"/>
    <mergeCell ref="G29:G30"/>
    <mergeCell ref="H29:H30"/>
    <mergeCell ref="I29:I30"/>
    <mergeCell ref="J29:J30"/>
    <mergeCell ref="K29:K30"/>
    <mergeCell ref="B27:B28"/>
    <mergeCell ref="G27:G28"/>
    <mergeCell ref="H27:H28"/>
    <mergeCell ref="I27:I28"/>
    <mergeCell ref="J27:J28"/>
    <mergeCell ref="K27:K28"/>
    <mergeCell ref="B25:B26"/>
    <mergeCell ref="G25:G26"/>
    <mergeCell ref="H25:H26"/>
    <mergeCell ref="I25:I26"/>
    <mergeCell ref="J25:J26"/>
    <mergeCell ref="K25:K26"/>
    <mergeCell ref="B23:B24"/>
    <mergeCell ref="G23:G24"/>
    <mergeCell ref="H23:H24"/>
    <mergeCell ref="I23:I24"/>
    <mergeCell ref="J23:J24"/>
    <mergeCell ref="K23:K24"/>
    <mergeCell ref="B21:B22"/>
    <mergeCell ref="G21:G22"/>
    <mergeCell ref="H21:H22"/>
    <mergeCell ref="I21:I22"/>
    <mergeCell ref="J21:J22"/>
    <mergeCell ref="K21:K22"/>
    <mergeCell ref="B19:B20"/>
    <mergeCell ref="G19:G20"/>
    <mergeCell ref="H19:H20"/>
    <mergeCell ref="I19:I20"/>
    <mergeCell ref="J19:J20"/>
    <mergeCell ref="K19:K20"/>
    <mergeCell ref="B17:B18"/>
    <mergeCell ref="G17:G18"/>
    <mergeCell ref="H17:H18"/>
    <mergeCell ref="I17:I18"/>
    <mergeCell ref="J17:J18"/>
    <mergeCell ref="K17:K18"/>
    <mergeCell ref="B15:B16"/>
    <mergeCell ref="G15:G16"/>
    <mergeCell ref="H15:H16"/>
    <mergeCell ref="I15:I16"/>
    <mergeCell ref="J15:J16"/>
    <mergeCell ref="K15:K16"/>
    <mergeCell ref="B13:B14"/>
    <mergeCell ref="G13:G14"/>
    <mergeCell ref="H13:H14"/>
    <mergeCell ref="I13:I14"/>
    <mergeCell ref="J13:J14"/>
    <mergeCell ref="K13:K14"/>
    <mergeCell ref="B11:B12"/>
    <mergeCell ref="G11:G12"/>
    <mergeCell ref="H11:H12"/>
    <mergeCell ref="I11:I12"/>
    <mergeCell ref="J11:J12"/>
    <mergeCell ref="K11:K12"/>
    <mergeCell ref="B9:B10"/>
    <mergeCell ref="G9:G10"/>
    <mergeCell ref="H9:H10"/>
    <mergeCell ref="I9:I10"/>
    <mergeCell ref="J9:J10"/>
    <mergeCell ref="K9:K10"/>
    <mergeCell ref="K5:K6"/>
    <mergeCell ref="G7:G8"/>
    <mergeCell ref="H7:H8"/>
    <mergeCell ref="I7:I8"/>
    <mergeCell ref="J7:J8"/>
    <mergeCell ref="K7:K8"/>
    <mergeCell ref="B4:C4"/>
    <mergeCell ref="B5:B6"/>
    <mergeCell ref="G5:G6"/>
    <mergeCell ref="H5:H6"/>
    <mergeCell ref="I5:I6"/>
    <mergeCell ref="J5:J6"/>
    <mergeCell ref="B7:B8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M44"/>
  <sheetViews>
    <sheetView topLeftCell="A4" workbookViewId="0">
      <selection activeCell="I37" sqref="I37:K44"/>
    </sheetView>
  </sheetViews>
  <sheetFormatPr defaultRowHeight="14.4" x14ac:dyDescent="0.3"/>
  <cols>
    <col min="4" max="4" width="10.44140625" customWidth="1"/>
    <col min="5" max="5" width="18.109375" customWidth="1"/>
    <col min="6" max="6" width="18.5546875" customWidth="1"/>
    <col min="7" max="7" width="16.33203125" customWidth="1"/>
  </cols>
  <sheetData>
    <row r="2" spans="1:13" ht="15" thickBot="1" x14ac:dyDescent="0.35"/>
    <row r="3" spans="1:13" x14ac:dyDescent="0.3">
      <c r="C3" s="1" t="s">
        <v>0</v>
      </c>
      <c r="D3" s="2"/>
      <c r="E3" s="3" t="s">
        <v>1</v>
      </c>
      <c r="F3" s="4" t="s">
        <v>2</v>
      </c>
      <c r="G3" s="5" t="s">
        <v>3</v>
      </c>
      <c r="H3" s="6" t="s">
        <v>4</v>
      </c>
      <c r="I3" s="7" t="s">
        <v>5</v>
      </c>
      <c r="J3" s="8" t="s">
        <v>6</v>
      </c>
      <c r="K3" s="9" t="s">
        <v>7</v>
      </c>
      <c r="L3" s="10" t="s">
        <v>8</v>
      </c>
    </row>
    <row r="4" spans="1:13" ht="15" thickBot="1" x14ac:dyDescent="0.35">
      <c r="C4" s="70"/>
      <c r="D4" s="71"/>
      <c r="E4" s="11"/>
      <c r="F4" s="12"/>
      <c r="G4" s="13"/>
      <c r="H4" s="14"/>
      <c r="I4" s="15"/>
      <c r="J4" s="16"/>
      <c r="K4" s="17"/>
      <c r="L4" s="18"/>
    </row>
    <row r="5" spans="1:13" x14ac:dyDescent="0.3">
      <c r="A5" s="6" t="s">
        <v>12</v>
      </c>
      <c r="B5" s="69">
        <v>0</v>
      </c>
      <c r="C5" s="59">
        <v>0</v>
      </c>
      <c r="D5" s="19" t="s">
        <v>9</v>
      </c>
      <c r="E5" s="20">
        <v>113.12649999999999</v>
      </c>
      <c r="F5" s="21">
        <v>113.33450000000001</v>
      </c>
      <c r="G5" s="22">
        <f>F5-E5</f>
        <v>0.20800000000001262</v>
      </c>
      <c r="H5" s="61">
        <f xml:space="preserve"> 0.5-(G5+G6)</f>
        <v>2.8599999999997294E-2</v>
      </c>
      <c r="I5" s="63">
        <f>(G5*100)/0.5</f>
        <v>41.600000000002524</v>
      </c>
      <c r="J5" s="65">
        <f>G6*100/0.5</f>
        <v>52.679999999998017</v>
      </c>
      <c r="K5" s="67">
        <f>H5*100/0.5</f>
        <v>5.7199999999994589</v>
      </c>
      <c r="L5" s="59">
        <f>I5+J5+K5</f>
        <v>100</v>
      </c>
    </row>
    <row r="6" spans="1:13" ht="15" thickBot="1" x14ac:dyDescent="0.35">
      <c r="A6" s="23"/>
      <c r="B6" s="69"/>
      <c r="C6" s="60"/>
      <c r="D6" s="24" t="s">
        <v>10</v>
      </c>
      <c r="E6" s="25">
        <v>103.00620000000001</v>
      </c>
      <c r="F6" s="26">
        <v>103.2696</v>
      </c>
      <c r="G6" s="27">
        <f>F6-E6</f>
        <v>0.26339999999999009</v>
      </c>
      <c r="H6" s="62"/>
      <c r="I6" s="64"/>
      <c r="J6" s="66"/>
      <c r="K6" s="68"/>
      <c r="L6" s="60"/>
    </row>
    <row r="7" spans="1:13" x14ac:dyDescent="0.3">
      <c r="A7" s="23"/>
      <c r="B7" s="72">
        <v>1.0000000000000001E-5</v>
      </c>
      <c r="C7" s="72">
        <v>1.0000000000000001E-5</v>
      </c>
      <c r="D7" s="28" t="s">
        <v>9</v>
      </c>
      <c r="E7" s="29">
        <v>113.1802</v>
      </c>
      <c r="F7" s="30">
        <v>113.3974</v>
      </c>
      <c r="G7" s="31">
        <f>F7-E7</f>
        <v>0.21720000000000539</v>
      </c>
      <c r="H7" s="61">
        <f t="shared" ref="H7" si="0" xml:space="preserve"> 0.5-(G7+G8)</f>
        <v>2.939999999999543E-2</v>
      </c>
      <c r="I7" s="63">
        <f t="shared" ref="I7" si="1">(G7*100)/0.5</f>
        <v>43.440000000001078</v>
      </c>
      <c r="J7" s="65">
        <f t="shared" ref="J7" si="2">G8*100/0.5</f>
        <v>50.679999999999836</v>
      </c>
      <c r="K7" s="67">
        <f t="shared" ref="K7" si="3">H7*100/0.5</f>
        <v>5.879999999999086</v>
      </c>
      <c r="L7" s="59">
        <f t="shared" ref="L7" si="4">I7+J7+K7</f>
        <v>100</v>
      </c>
    </row>
    <row r="8" spans="1:13" ht="15" thickBot="1" x14ac:dyDescent="0.35">
      <c r="A8" s="23"/>
      <c r="B8" s="73"/>
      <c r="C8" s="73"/>
      <c r="D8" s="28" t="s">
        <v>10</v>
      </c>
      <c r="E8" s="25">
        <v>104.0772</v>
      </c>
      <c r="F8" s="26">
        <v>104.3306</v>
      </c>
      <c r="G8" s="27">
        <f t="shared" ref="G8:G12" si="5">F8-E8</f>
        <v>0.25339999999999918</v>
      </c>
      <c r="H8" s="62"/>
      <c r="I8" s="64"/>
      <c r="J8" s="66"/>
      <c r="K8" s="68"/>
      <c r="L8" s="69"/>
    </row>
    <row r="9" spans="1:13" x14ac:dyDescent="0.3">
      <c r="A9" s="23"/>
      <c r="B9" s="72">
        <v>1E-3</v>
      </c>
      <c r="C9" s="72">
        <v>1E-3</v>
      </c>
      <c r="D9" s="32" t="s">
        <v>9</v>
      </c>
      <c r="E9" s="29">
        <v>104.6553</v>
      </c>
      <c r="F9" s="30">
        <v>104.8989</v>
      </c>
      <c r="G9" s="33">
        <f>F9-E9</f>
        <v>0.2436000000000007</v>
      </c>
      <c r="H9" s="61">
        <f t="shared" ref="H9" si="6" xml:space="preserve"> 0.5-(G9+G10)</f>
        <v>2.030000000000598E-2</v>
      </c>
      <c r="I9" s="63">
        <f t="shared" ref="I9" si="7">(G9*100)/0.5</f>
        <v>48.720000000000141</v>
      </c>
      <c r="J9" s="65">
        <f t="shared" ref="J9" si="8">G10*100/0.5</f>
        <v>47.219999999998663</v>
      </c>
      <c r="K9" s="67">
        <f t="shared" ref="K9" si="9">H9*100/0.5</f>
        <v>4.060000000001196</v>
      </c>
      <c r="L9" s="79">
        <f t="shared" ref="L9" si="10">I9+J9+K9</f>
        <v>100</v>
      </c>
    </row>
    <row r="10" spans="1:13" ht="15" thickBot="1" x14ac:dyDescent="0.35">
      <c r="A10" s="23"/>
      <c r="B10" s="82"/>
      <c r="C10" s="73"/>
      <c r="D10" s="34" t="s">
        <v>10</v>
      </c>
      <c r="E10" s="35">
        <v>103.71810000000001</v>
      </c>
      <c r="F10" s="36">
        <v>103.9542</v>
      </c>
      <c r="G10" s="37">
        <f t="shared" si="5"/>
        <v>0.23609999999999332</v>
      </c>
      <c r="H10" s="62"/>
      <c r="I10" s="64"/>
      <c r="J10" s="66"/>
      <c r="K10" s="68"/>
      <c r="L10" s="80"/>
    </row>
    <row r="11" spans="1:13" x14ac:dyDescent="0.3">
      <c r="A11" s="23"/>
      <c r="B11" s="69">
        <v>0.1</v>
      </c>
      <c r="C11" s="59">
        <v>0.1</v>
      </c>
      <c r="D11" s="19" t="s">
        <v>9</v>
      </c>
      <c r="E11" s="29">
        <v>104.6163</v>
      </c>
      <c r="F11" s="30">
        <v>104.8762</v>
      </c>
      <c r="G11" s="33">
        <f t="shared" si="5"/>
        <v>0.2599000000000018</v>
      </c>
      <c r="H11" s="61">
        <f t="shared" ref="H11" si="11" xml:space="preserve"> 0.5-(G11+G12)</f>
        <v>2.4000000000000909E-2</v>
      </c>
      <c r="I11" s="63">
        <f t="shared" ref="I11" si="12">(G11*100)/0.5</f>
        <v>51.980000000000359</v>
      </c>
      <c r="J11" s="65">
        <f t="shared" ref="J11" si="13">G12*100/0.5</f>
        <v>43.219999999999459</v>
      </c>
      <c r="K11" s="77">
        <f t="shared" ref="K11" si="14">H11*100/0.5</f>
        <v>4.8000000000001819</v>
      </c>
      <c r="L11" s="79">
        <f t="shared" ref="L11" si="15">I11+J11+K11</f>
        <v>100</v>
      </c>
    </row>
    <row r="12" spans="1:13" ht="15" thickBot="1" x14ac:dyDescent="0.35">
      <c r="A12" s="14"/>
      <c r="B12" s="60"/>
      <c r="C12" s="60"/>
      <c r="D12" s="34" t="s">
        <v>10</v>
      </c>
      <c r="E12" s="38">
        <v>113.4393</v>
      </c>
      <c r="F12" s="40">
        <v>113.6554</v>
      </c>
      <c r="G12" s="39">
        <f t="shared" si="5"/>
        <v>0.21609999999999729</v>
      </c>
      <c r="H12" s="74"/>
      <c r="I12" s="75"/>
      <c r="J12" s="76"/>
      <c r="K12" s="78"/>
      <c r="L12" s="60"/>
    </row>
    <row r="13" spans="1:13" x14ac:dyDescent="0.3">
      <c r="A13" s="6" t="s">
        <v>13</v>
      </c>
      <c r="B13" s="69">
        <v>0</v>
      </c>
      <c r="C13" s="59">
        <v>0</v>
      </c>
      <c r="D13" s="19" t="s">
        <v>9</v>
      </c>
      <c r="E13" s="20">
        <v>107.0672</v>
      </c>
      <c r="F13" s="21">
        <v>107.0787</v>
      </c>
      <c r="G13" s="22">
        <f>F13-E13</f>
        <v>1.1499999999998067E-2</v>
      </c>
      <c r="H13" s="61">
        <f xml:space="preserve"> 0.5-(G13+G14)</f>
        <v>2.8899999999993042E-2</v>
      </c>
      <c r="I13" s="63">
        <f>(G13*100)/0.5</f>
        <v>2.2999999999996135</v>
      </c>
      <c r="J13" s="65">
        <f>G14*100/0.5</f>
        <v>91.920000000001778</v>
      </c>
      <c r="K13" s="67">
        <f>H13*100/0.5</f>
        <v>5.7799999999986085</v>
      </c>
      <c r="L13" s="59">
        <f>I13+J13+K13</f>
        <v>100</v>
      </c>
      <c r="M13" s="81"/>
    </row>
    <row r="14" spans="1:13" ht="15" thickBot="1" x14ac:dyDescent="0.35">
      <c r="A14" s="23"/>
      <c r="B14" s="69"/>
      <c r="C14" s="60"/>
      <c r="D14" s="24" t="s">
        <v>10</v>
      </c>
      <c r="E14" s="25">
        <v>104.892</v>
      </c>
      <c r="F14" s="26">
        <v>105.3516</v>
      </c>
      <c r="G14" s="27">
        <f>F14-E14</f>
        <v>0.45960000000000889</v>
      </c>
      <c r="H14" s="62"/>
      <c r="I14" s="64"/>
      <c r="J14" s="66"/>
      <c r="K14" s="68"/>
      <c r="L14" s="60"/>
      <c r="M14" s="81"/>
    </row>
    <row r="15" spans="1:13" x14ac:dyDescent="0.3">
      <c r="A15" s="23"/>
      <c r="B15" s="72">
        <v>1.0000000000000001E-5</v>
      </c>
      <c r="C15" s="72">
        <v>1.0000000000000001E-5</v>
      </c>
      <c r="D15" s="28" t="s">
        <v>9</v>
      </c>
      <c r="E15" s="29">
        <v>116.21599999999999</v>
      </c>
      <c r="F15" s="30">
        <v>116.2332</v>
      </c>
      <c r="G15" s="31">
        <f>F15-E15</f>
        <v>1.7200000000002547E-2</v>
      </c>
      <c r="H15" s="61">
        <f t="shared" ref="H15" si="16" xml:space="preserve"> 0.5-(G15+G16)</f>
        <v>2.6499999999998636E-2</v>
      </c>
      <c r="I15" s="63">
        <f t="shared" ref="I15" si="17">(G15*100)/0.5</f>
        <v>3.4400000000005093</v>
      </c>
      <c r="J15" s="65">
        <f t="shared" ref="J15" si="18">G16*100/0.5</f>
        <v>91.259999999999764</v>
      </c>
      <c r="K15" s="67">
        <f t="shared" ref="K15" si="19">H15*100/0.5</f>
        <v>5.2999999999997272</v>
      </c>
      <c r="L15" s="59">
        <f t="shared" ref="L15" si="20">I15+J15+K15</f>
        <v>100</v>
      </c>
      <c r="M15" s="81"/>
    </row>
    <row r="16" spans="1:13" ht="15" thickBot="1" x14ac:dyDescent="0.35">
      <c r="A16" s="23"/>
      <c r="B16" s="73"/>
      <c r="C16" s="73"/>
      <c r="D16" s="28" t="s">
        <v>10</v>
      </c>
      <c r="E16" s="25">
        <v>109.5416</v>
      </c>
      <c r="F16" s="26">
        <v>109.9979</v>
      </c>
      <c r="G16" s="27">
        <f t="shared" ref="G16" si="21">F16-E16</f>
        <v>0.45629999999999882</v>
      </c>
      <c r="H16" s="62"/>
      <c r="I16" s="64"/>
      <c r="J16" s="66"/>
      <c r="K16" s="68"/>
      <c r="L16" s="69"/>
      <c r="M16" s="81"/>
    </row>
    <row r="17" spans="1:13" x14ac:dyDescent="0.3">
      <c r="A17" s="23"/>
      <c r="B17" s="72">
        <v>1E-3</v>
      </c>
      <c r="C17" s="72">
        <v>1E-3</v>
      </c>
      <c r="D17" s="32" t="s">
        <v>9</v>
      </c>
      <c r="E17" s="29">
        <v>103.3111</v>
      </c>
      <c r="F17" s="30">
        <v>103.4447</v>
      </c>
      <c r="G17" s="33">
        <f>F17-E17</f>
        <v>0.13360000000000127</v>
      </c>
      <c r="H17" s="61">
        <f t="shared" ref="H17" si="22" xml:space="preserve"> 0.5-(G17+G18)</f>
        <v>2.4799999999999045E-2</v>
      </c>
      <c r="I17" s="63">
        <f t="shared" ref="I17" si="23">(G17*100)/0.5</f>
        <v>26.720000000000255</v>
      </c>
      <c r="J17" s="65">
        <f t="shared" ref="J17" si="24">G18*100/0.5</f>
        <v>68.319999999999936</v>
      </c>
      <c r="K17" s="67">
        <f t="shared" ref="K17" si="25">H17*100/0.5</f>
        <v>4.959999999999809</v>
      </c>
      <c r="L17" s="79">
        <f t="shared" ref="L17" si="26">I17+J17+K17</f>
        <v>100</v>
      </c>
      <c r="M17" s="81"/>
    </row>
    <row r="18" spans="1:13" ht="15" thickBot="1" x14ac:dyDescent="0.35">
      <c r="A18" s="23"/>
      <c r="B18" s="82"/>
      <c r="C18" s="73"/>
      <c r="D18" s="34" t="s">
        <v>10</v>
      </c>
      <c r="E18" s="35">
        <v>119.9567</v>
      </c>
      <c r="F18" s="36">
        <v>120.2983</v>
      </c>
      <c r="G18" s="37">
        <f t="shared" ref="G18:G20" si="27">F18-E18</f>
        <v>0.34159999999999968</v>
      </c>
      <c r="H18" s="62"/>
      <c r="I18" s="64"/>
      <c r="J18" s="66"/>
      <c r="K18" s="68"/>
      <c r="L18" s="80"/>
      <c r="M18" s="81"/>
    </row>
    <row r="19" spans="1:13" x14ac:dyDescent="0.3">
      <c r="A19" s="23"/>
      <c r="B19" s="69">
        <v>0.1</v>
      </c>
      <c r="C19" s="59">
        <v>0.1</v>
      </c>
      <c r="D19" s="19" t="s">
        <v>9</v>
      </c>
      <c r="E19" s="29">
        <v>122.2852</v>
      </c>
      <c r="F19" s="30">
        <v>122.45140000000001</v>
      </c>
      <c r="G19" s="33">
        <f t="shared" si="27"/>
        <v>0.16620000000000346</v>
      </c>
      <c r="H19" s="61">
        <f t="shared" ref="H19" si="28" xml:space="preserve"> 0.5-(G19+G20)</f>
        <v>2.2499999999993747E-2</v>
      </c>
      <c r="I19" s="63">
        <f t="shared" ref="I19" si="29">(G19*100)/0.5</f>
        <v>33.240000000000691</v>
      </c>
      <c r="J19" s="65">
        <f t="shared" ref="J19" si="30">G20*100/0.5</f>
        <v>62.260000000000559</v>
      </c>
      <c r="K19" s="77">
        <f t="shared" ref="K19" si="31">H19*100/0.5</f>
        <v>4.4999999999987494</v>
      </c>
      <c r="L19" s="79">
        <f t="shared" ref="L19" si="32">I19+J19+K19</f>
        <v>100</v>
      </c>
      <c r="M19" s="81"/>
    </row>
    <row r="20" spans="1:13" ht="15" thickBot="1" x14ac:dyDescent="0.35">
      <c r="A20" s="14"/>
      <c r="B20" s="60"/>
      <c r="C20" s="60"/>
      <c r="D20" s="34" t="s">
        <v>10</v>
      </c>
      <c r="E20" s="38">
        <v>112.5354</v>
      </c>
      <c r="F20" s="40">
        <v>112.8467</v>
      </c>
      <c r="G20" s="39">
        <f t="shared" si="27"/>
        <v>0.3113000000000028</v>
      </c>
      <c r="H20" s="74"/>
      <c r="I20" s="75"/>
      <c r="J20" s="76"/>
      <c r="K20" s="78"/>
      <c r="L20" s="60"/>
      <c r="M20" s="81"/>
    </row>
    <row r="21" spans="1:13" x14ac:dyDescent="0.3">
      <c r="A21" s="6" t="s">
        <v>14</v>
      </c>
      <c r="B21" s="69" t="s">
        <v>20</v>
      </c>
      <c r="C21" s="59">
        <v>0</v>
      </c>
      <c r="D21" s="19" t="s">
        <v>9</v>
      </c>
      <c r="E21" s="20">
        <v>103.5412</v>
      </c>
      <c r="F21" s="21">
        <v>103.5566</v>
      </c>
      <c r="G21" s="22">
        <f>F21-E21</f>
        <v>1.5399999999999636E-2</v>
      </c>
      <c r="H21" s="61">
        <f xml:space="preserve"> 0.5-(G21+G22)</f>
        <v>2.199999999999136E-2</v>
      </c>
      <c r="I21" s="63">
        <f>(G21*100)/0.5</f>
        <v>3.0799999999999272</v>
      </c>
      <c r="J21" s="65">
        <f>G22*100/0.5</f>
        <v>92.520000000001801</v>
      </c>
      <c r="K21" s="67">
        <f>H21*100/0.5</f>
        <v>4.399999999998272</v>
      </c>
      <c r="L21" s="59">
        <f>I21+J21+K21</f>
        <v>100</v>
      </c>
      <c r="M21" s="81"/>
    </row>
    <row r="22" spans="1:13" ht="15" thickBot="1" x14ac:dyDescent="0.35">
      <c r="A22" s="23"/>
      <c r="B22" s="69"/>
      <c r="C22" s="60"/>
      <c r="D22" s="24" t="s">
        <v>10</v>
      </c>
      <c r="E22" s="25">
        <v>103.62309999999999</v>
      </c>
      <c r="F22" s="26">
        <v>104.0857</v>
      </c>
      <c r="G22" s="27">
        <f>F22-E22</f>
        <v>0.462600000000009</v>
      </c>
      <c r="H22" s="62"/>
      <c r="I22" s="64"/>
      <c r="J22" s="66"/>
      <c r="K22" s="68"/>
      <c r="L22" s="60"/>
      <c r="M22" s="81"/>
    </row>
    <row r="23" spans="1:13" x14ac:dyDescent="0.3">
      <c r="A23" s="23"/>
      <c r="B23" s="72" t="s">
        <v>21</v>
      </c>
      <c r="C23" s="72">
        <v>1.0000000000000001E-5</v>
      </c>
      <c r="D23" s="28" t="s">
        <v>9</v>
      </c>
      <c r="E23" s="29">
        <v>104.01260000000001</v>
      </c>
      <c r="F23" s="30">
        <v>104.0886</v>
      </c>
      <c r="G23" s="31">
        <f>F23-E23</f>
        <v>7.5999999999993406E-2</v>
      </c>
      <c r="H23" s="61">
        <f t="shared" ref="H23" si="33" xml:space="preserve"> 0.5-(G23+G24)</f>
        <v>2.2499999999993747E-2</v>
      </c>
      <c r="I23" s="63">
        <f t="shared" ref="I23" si="34">(G23*100)/0.5</f>
        <v>15.199999999998681</v>
      </c>
      <c r="J23" s="65">
        <f t="shared" ref="J23" si="35">G24*100/0.5</f>
        <v>80.300000000002569</v>
      </c>
      <c r="K23" s="67">
        <f t="shared" ref="K23" si="36">H23*100/0.5</f>
        <v>4.4999999999987494</v>
      </c>
      <c r="L23" s="59">
        <f t="shared" ref="L23" si="37">I23+J23+K23</f>
        <v>100</v>
      </c>
      <c r="M23" s="81"/>
    </row>
    <row r="24" spans="1:13" ht="15" thickBot="1" x14ac:dyDescent="0.35">
      <c r="A24" s="23"/>
      <c r="B24" s="73"/>
      <c r="C24" s="73"/>
      <c r="D24" s="28" t="s">
        <v>10</v>
      </c>
      <c r="E24" s="25">
        <v>104.23439999999999</v>
      </c>
      <c r="F24" s="26">
        <v>104.63590000000001</v>
      </c>
      <c r="G24" s="27">
        <f t="shared" ref="G24" si="38">F24-E24</f>
        <v>0.40150000000001285</v>
      </c>
      <c r="H24" s="62"/>
      <c r="I24" s="64"/>
      <c r="J24" s="66"/>
      <c r="K24" s="68"/>
      <c r="L24" s="69"/>
      <c r="M24" s="81"/>
    </row>
    <row r="25" spans="1:13" x14ac:dyDescent="0.3">
      <c r="A25" s="23"/>
      <c r="B25" s="72" t="s">
        <v>22</v>
      </c>
      <c r="C25" s="72">
        <v>1E-3</v>
      </c>
      <c r="D25" s="32" t="s">
        <v>9</v>
      </c>
      <c r="E25" s="29">
        <v>112.3644</v>
      </c>
      <c r="F25" s="30">
        <v>112.5557</v>
      </c>
      <c r="G25" s="33">
        <f>F25-E25</f>
        <v>0.19129999999999825</v>
      </c>
      <c r="H25" s="61">
        <f t="shared" ref="H25" si="39" xml:space="preserve"> 0.5-(G25+G26)</f>
        <v>2.1300000000010755E-2</v>
      </c>
      <c r="I25" s="63">
        <f t="shared" ref="I25" si="40">(G25*100)/0.5</f>
        <v>38.25999999999965</v>
      </c>
      <c r="J25" s="65">
        <f t="shared" ref="J25" si="41">G26*100/0.5</f>
        <v>57.479999999998199</v>
      </c>
      <c r="K25" s="67">
        <f t="shared" ref="K25" si="42">H25*100/0.5</f>
        <v>4.260000000002151</v>
      </c>
      <c r="L25" s="79">
        <f t="shared" ref="L25" si="43">I25+J25+K25</f>
        <v>100</v>
      </c>
      <c r="M25" s="81"/>
    </row>
    <row r="26" spans="1:13" ht="15" thickBot="1" x14ac:dyDescent="0.35">
      <c r="A26" s="23"/>
      <c r="B26" s="82"/>
      <c r="C26" s="73"/>
      <c r="D26" s="34" t="s">
        <v>10</v>
      </c>
      <c r="E26" s="35">
        <v>112.21680000000001</v>
      </c>
      <c r="F26" s="36">
        <v>112.5042</v>
      </c>
      <c r="G26" s="37">
        <f t="shared" ref="G26:G28" si="44">F26-E26</f>
        <v>0.287399999999991</v>
      </c>
      <c r="H26" s="62"/>
      <c r="I26" s="64"/>
      <c r="J26" s="66"/>
      <c r="K26" s="68"/>
      <c r="L26" s="80"/>
      <c r="M26" s="81"/>
    </row>
    <row r="27" spans="1:13" x14ac:dyDescent="0.3">
      <c r="A27" s="23"/>
      <c r="B27" s="69" t="s">
        <v>23</v>
      </c>
      <c r="C27" s="59">
        <v>0.1</v>
      </c>
      <c r="D27" s="19" t="s">
        <v>9</v>
      </c>
      <c r="E27" s="29">
        <v>112.1146</v>
      </c>
      <c r="F27" s="30">
        <v>112.3194</v>
      </c>
      <c r="G27" s="33">
        <f t="shared" si="44"/>
        <v>0.20480000000000587</v>
      </c>
      <c r="H27" s="61">
        <f t="shared" ref="H27" si="45" xml:space="preserve"> 0.5-(G27+G28)</f>
        <v>2.8000000000005798E-2</v>
      </c>
      <c r="I27" s="63">
        <f t="shared" ref="I27" si="46">(G27*100)/0.5</f>
        <v>40.960000000001173</v>
      </c>
      <c r="J27" s="65">
        <f t="shared" ref="J27" si="47">G28*100/0.5</f>
        <v>53.439999999997667</v>
      </c>
      <c r="K27" s="77">
        <f t="shared" ref="K27" si="48">H27*100/0.5</f>
        <v>5.6000000000011596</v>
      </c>
      <c r="L27" s="79">
        <f t="shared" ref="L27" si="49">I27+J27+K27</f>
        <v>100</v>
      </c>
      <c r="M27" s="81"/>
    </row>
    <row r="28" spans="1:13" ht="15" thickBot="1" x14ac:dyDescent="0.35">
      <c r="A28" s="14"/>
      <c r="B28" s="60"/>
      <c r="C28" s="60"/>
      <c r="D28" s="34" t="s">
        <v>10</v>
      </c>
      <c r="E28" s="38">
        <v>112.64870000000001</v>
      </c>
      <c r="F28" s="40">
        <v>112.91589999999999</v>
      </c>
      <c r="G28" s="39">
        <f t="shared" si="44"/>
        <v>0.26719999999998834</v>
      </c>
      <c r="H28" s="74"/>
      <c r="I28" s="75"/>
      <c r="J28" s="76"/>
      <c r="K28" s="78"/>
      <c r="L28" s="60"/>
      <c r="M28" s="81"/>
    </row>
    <row r="29" spans="1:13" x14ac:dyDescent="0.3">
      <c r="A29" s="6" t="s">
        <v>15</v>
      </c>
      <c r="B29" s="69">
        <v>0</v>
      </c>
      <c r="C29" s="59">
        <v>0</v>
      </c>
      <c r="D29" s="19" t="s">
        <v>9</v>
      </c>
      <c r="E29" s="20">
        <v>103.6056</v>
      </c>
      <c r="F29" s="21">
        <v>103.62090000000001</v>
      </c>
      <c r="G29" s="22">
        <f>F29-E29</f>
        <v>1.5300000000010527E-2</v>
      </c>
      <c r="H29" s="61">
        <f xml:space="preserve"> 0.5-(G29+G30)</f>
        <v>1.7299999999991655E-2</v>
      </c>
      <c r="I29" s="63">
        <f>(G29*100)/0.5</f>
        <v>3.0600000000021055</v>
      </c>
      <c r="J29" s="65">
        <f>G30*100/0.5</f>
        <v>93.479999999999563</v>
      </c>
      <c r="K29" s="67">
        <f>H29*100/0.5</f>
        <v>3.4599999999983311</v>
      </c>
      <c r="L29" s="59">
        <f>I29+J29+K29</f>
        <v>100</v>
      </c>
      <c r="M29" s="81"/>
    </row>
    <row r="30" spans="1:13" ht="15" thickBot="1" x14ac:dyDescent="0.35">
      <c r="A30" s="23"/>
      <c r="B30" s="69"/>
      <c r="C30" s="60"/>
      <c r="D30" s="24" t="s">
        <v>10</v>
      </c>
      <c r="E30" s="25">
        <v>106.0981</v>
      </c>
      <c r="F30" s="26">
        <v>106.5655</v>
      </c>
      <c r="G30" s="27">
        <f>F30-E30</f>
        <v>0.46739999999999782</v>
      </c>
      <c r="H30" s="62"/>
      <c r="I30" s="64"/>
      <c r="J30" s="66"/>
      <c r="K30" s="68"/>
      <c r="L30" s="60"/>
      <c r="M30" s="81"/>
    </row>
    <row r="31" spans="1:13" x14ac:dyDescent="0.3">
      <c r="A31" s="23"/>
      <c r="B31" s="72">
        <v>1.0000000000000001E-5</v>
      </c>
      <c r="C31" s="72">
        <v>1.0000000000000001E-5</v>
      </c>
      <c r="D31" s="28" t="s">
        <v>9</v>
      </c>
      <c r="E31" s="29">
        <v>116.25830000000001</v>
      </c>
      <c r="F31" s="30">
        <v>116.3073</v>
      </c>
      <c r="G31" s="31">
        <f>F31-E31</f>
        <v>4.8999999999992383E-2</v>
      </c>
      <c r="H31" s="61">
        <f t="shared" ref="H31" si="50" xml:space="preserve"> 0.5-(G31+G32)</f>
        <v>2.3800000000008481E-2</v>
      </c>
      <c r="I31" s="63">
        <f t="shared" ref="I31" si="51">(G31*100)/0.5</f>
        <v>9.7999999999984766</v>
      </c>
      <c r="J31" s="65">
        <f t="shared" ref="J31" si="52">G32*100/0.5</f>
        <v>85.439999999999827</v>
      </c>
      <c r="K31" s="67">
        <f t="shared" ref="K31" si="53">H31*100/0.5</f>
        <v>4.7600000000016962</v>
      </c>
      <c r="L31" s="59">
        <f t="shared" ref="L31" si="54">I31+J31+K31</f>
        <v>100</v>
      </c>
      <c r="M31" s="81"/>
    </row>
    <row r="32" spans="1:13" ht="15" thickBot="1" x14ac:dyDescent="0.35">
      <c r="A32" s="23"/>
      <c r="B32" s="73"/>
      <c r="C32" s="73"/>
      <c r="D32" s="28" t="s">
        <v>10</v>
      </c>
      <c r="E32" s="25">
        <v>112.84610000000001</v>
      </c>
      <c r="F32" s="26">
        <v>113.27330000000001</v>
      </c>
      <c r="G32" s="27">
        <f t="shared" ref="G32" si="55">F32-E32</f>
        <v>0.42719999999999914</v>
      </c>
      <c r="H32" s="62"/>
      <c r="I32" s="64"/>
      <c r="J32" s="66"/>
      <c r="K32" s="68"/>
      <c r="L32" s="69"/>
      <c r="M32" s="81"/>
    </row>
    <row r="33" spans="1:13" x14ac:dyDescent="0.3">
      <c r="A33" s="23"/>
      <c r="B33" s="72">
        <v>1E-3</v>
      </c>
      <c r="C33" s="72">
        <v>1E-3</v>
      </c>
      <c r="D33" s="32" t="s">
        <v>9</v>
      </c>
      <c r="E33" s="29">
        <v>112.2428</v>
      </c>
      <c r="F33" s="30">
        <v>112.3694</v>
      </c>
      <c r="G33" s="33">
        <f>F33-E33</f>
        <v>0.12659999999999627</v>
      </c>
      <c r="H33" s="61">
        <f t="shared" ref="H33" si="56" xml:space="preserve"> 0.5-(G33+G34)</f>
        <v>2.7100000000004343E-2</v>
      </c>
      <c r="I33" s="63">
        <f t="shared" ref="I33" si="57">(G33*100)/0.5</f>
        <v>25.319999999999254</v>
      </c>
      <c r="J33" s="65">
        <f t="shared" ref="J33" si="58">G34*100/0.5</f>
        <v>69.259999999999877</v>
      </c>
      <c r="K33" s="67">
        <f t="shared" ref="K33" si="59">H33*100/0.5</f>
        <v>5.4200000000008686</v>
      </c>
      <c r="L33" s="79">
        <f t="shared" ref="L33" si="60">I33+J33+K33</f>
        <v>100</v>
      </c>
      <c r="M33" s="81"/>
    </row>
    <row r="34" spans="1:13" ht="15" thickBot="1" x14ac:dyDescent="0.35">
      <c r="A34" s="23"/>
      <c r="B34" s="82"/>
      <c r="C34" s="73"/>
      <c r="D34" s="34" t="s">
        <v>10</v>
      </c>
      <c r="E34" s="35">
        <v>115.5745</v>
      </c>
      <c r="F34" s="36">
        <v>115.9208</v>
      </c>
      <c r="G34" s="37">
        <f t="shared" ref="G34:G36" si="61">F34-E34</f>
        <v>0.34629999999999939</v>
      </c>
      <c r="H34" s="62"/>
      <c r="I34" s="64"/>
      <c r="J34" s="66"/>
      <c r="K34" s="68"/>
      <c r="L34" s="80"/>
      <c r="M34" s="81"/>
    </row>
    <row r="35" spans="1:13" x14ac:dyDescent="0.3">
      <c r="A35" s="23"/>
      <c r="B35" s="69">
        <v>0.1</v>
      </c>
      <c r="C35" s="59">
        <v>0.1</v>
      </c>
      <c r="D35" s="19" t="s">
        <v>9</v>
      </c>
      <c r="E35" s="29">
        <v>117.7513</v>
      </c>
      <c r="F35" s="30">
        <v>117.94759999999999</v>
      </c>
      <c r="G35" s="33">
        <f t="shared" si="61"/>
        <v>0.1962999999999937</v>
      </c>
      <c r="H35" s="61">
        <f t="shared" ref="H35" si="62" xml:space="preserve"> 0.5-(G35+G36)</f>
        <v>1.4300000000005753E-2</v>
      </c>
      <c r="I35" s="63">
        <f t="shared" ref="I35" si="63">(G35*100)/0.5</f>
        <v>39.25999999999874</v>
      </c>
      <c r="J35" s="65">
        <f t="shared" ref="J35" si="64">G36*100/0.5</f>
        <v>57.880000000000109</v>
      </c>
      <c r="K35" s="77">
        <f t="shared" ref="K35" si="65">H35*100/0.5</f>
        <v>2.8600000000011505</v>
      </c>
      <c r="L35" s="79">
        <f t="shared" ref="L35" si="66">I35+J35+K35</f>
        <v>100</v>
      </c>
      <c r="M35" s="81"/>
    </row>
    <row r="36" spans="1:13" ht="15" thickBot="1" x14ac:dyDescent="0.35">
      <c r="A36" s="14"/>
      <c r="B36" s="60"/>
      <c r="C36" s="60"/>
      <c r="D36" s="34" t="s">
        <v>10</v>
      </c>
      <c r="E36" s="38">
        <v>113.8248</v>
      </c>
      <c r="F36" s="40">
        <v>114.1142</v>
      </c>
      <c r="G36" s="39">
        <f t="shared" si="61"/>
        <v>0.28940000000000055</v>
      </c>
      <c r="H36" s="74"/>
      <c r="I36" s="75"/>
      <c r="J36" s="76"/>
      <c r="K36" s="78"/>
      <c r="L36" s="60"/>
      <c r="M36" s="81"/>
    </row>
    <row r="37" spans="1:13" x14ac:dyDescent="0.3">
      <c r="A37" s="6" t="s">
        <v>16</v>
      </c>
      <c r="B37" s="69" t="s">
        <v>20</v>
      </c>
      <c r="C37" s="59" t="s">
        <v>21</v>
      </c>
      <c r="D37" s="19" t="s">
        <v>9</v>
      </c>
      <c r="E37" s="20">
        <v>103.24160000000001</v>
      </c>
      <c r="F37" s="21">
        <v>103.25449999999999</v>
      </c>
      <c r="G37" s="22">
        <f>F37-E37</f>
        <v>1.2899999999987699E-2</v>
      </c>
      <c r="H37" s="61">
        <f xml:space="preserve"> 0.5-(G37+G38)</f>
        <v>2.0900000000011687E-2</v>
      </c>
      <c r="I37" s="63">
        <f>(G37*100)/0.5</f>
        <v>2.5799999999975398</v>
      </c>
      <c r="J37" s="65">
        <f>G38*100/0.5</f>
        <v>93.240000000000123</v>
      </c>
      <c r="K37" s="67">
        <f>H37*100/0.5</f>
        <v>4.1800000000023374</v>
      </c>
      <c r="L37" s="59">
        <f>I37+J37+K37</f>
        <v>100</v>
      </c>
      <c r="M37" s="81"/>
    </row>
    <row r="38" spans="1:13" ht="15" thickBot="1" x14ac:dyDescent="0.35">
      <c r="A38" s="23"/>
      <c r="B38" s="69"/>
      <c r="C38" s="60"/>
      <c r="D38" s="24" t="s">
        <v>10</v>
      </c>
      <c r="E38" s="25">
        <v>104.6579</v>
      </c>
      <c r="F38" s="26">
        <v>105.1241</v>
      </c>
      <c r="G38" s="27">
        <f>F38-E38</f>
        <v>0.46620000000000061</v>
      </c>
      <c r="H38" s="62"/>
      <c r="I38" s="64"/>
      <c r="J38" s="66"/>
      <c r="K38" s="68"/>
      <c r="L38" s="60"/>
      <c r="M38" s="81"/>
    </row>
    <row r="39" spans="1:13" x14ac:dyDescent="0.3">
      <c r="A39" s="23"/>
      <c r="B39" s="72" t="s">
        <v>21</v>
      </c>
      <c r="C39" s="72">
        <v>1.0000000000000001E-5</v>
      </c>
      <c r="D39" s="28" t="s">
        <v>9</v>
      </c>
      <c r="E39" s="29">
        <v>112.3244</v>
      </c>
      <c r="F39" s="30">
        <v>112.36409999999999</v>
      </c>
      <c r="G39" s="31">
        <f>F39-E39</f>
        <v>3.9699999999996294E-2</v>
      </c>
      <c r="H39" s="61">
        <f t="shared" ref="H39" si="67" xml:space="preserve"> 0.5-(G39+G40)</f>
        <v>1.9000000000005457E-2</v>
      </c>
      <c r="I39" s="63">
        <f t="shared" ref="I39" si="68">(G39*100)/0.5</f>
        <v>7.9399999999992588</v>
      </c>
      <c r="J39" s="65">
        <f t="shared" ref="J39" si="69">G40*100/0.5</f>
        <v>88.25999999999965</v>
      </c>
      <c r="K39" s="67">
        <f t="shared" ref="K39" si="70">H39*100/0.5</f>
        <v>3.8000000000010914</v>
      </c>
      <c r="L39" s="59">
        <f t="shared" ref="L39" si="71">I39+J39+K39</f>
        <v>100</v>
      </c>
      <c r="M39" s="81"/>
    </row>
    <row r="40" spans="1:13" ht="15" thickBot="1" x14ac:dyDescent="0.35">
      <c r="A40" s="23"/>
      <c r="B40" s="73"/>
      <c r="C40" s="73"/>
      <c r="D40" s="28" t="s">
        <v>10</v>
      </c>
      <c r="E40" s="25">
        <v>112.65940000000001</v>
      </c>
      <c r="F40" s="26">
        <v>113.1007</v>
      </c>
      <c r="G40" s="27">
        <f t="shared" ref="G40" si="72">F40-E40</f>
        <v>0.44129999999999825</v>
      </c>
      <c r="H40" s="62"/>
      <c r="I40" s="64"/>
      <c r="J40" s="66"/>
      <c r="K40" s="68"/>
      <c r="L40" s="69"/>
      <c r="M40" s="81"/>
    </row>
    <row r="41" spans="1:13" x14ac:dyDescent="0.3">
      <c r="A41" s="23"/>
      <c r="B41" s="72" t="s">
        <v>22</v>
      </c>
      <c r="C41" s="72">
        <v>1E-3</v>
      </c>
      <c r="D41" s="32" t="s">
        <v>9</v>
      </c>
      <c r="E41" s="29">
        <v>113.21429999999999</v>
      </c>
      <c r="F41" s="30">
        <v>113.40949999999999</v>
      </c>
      <c r="G41" s="33">
        <f>F41-E41</f>
        <v>0.19519999999999982</v>
      </c>
      <c r="H41" s="61">
        <f t="shared" ref="H41" si="73" xml:space="preserve"> 0.5-(G41+G42)</f>
        <v>2.0499999999998408E-2</v>
      </c>
      <c r="I41" s="63">
        <f t="shared" ref="I41" si="74">(G41*100)/0.5</f>
        <v>39.039999999999964</v>
      </c>
      <c r="J41" s="65">
        <f t="shared" ref="J41" si="75">G42*100/0.5</f>
        <v>56.860000000000355</v>
      </c>
      <c r="K41" s="67">
        <f t="shared" ref="K41" si="76">H41*100/0.5</f>
        <v>4.0999999999996817</v>
      </c>
      <c r="L41" s="79">
        <f t="shared" ref="L41" si="77">I41+J41+K41</f>
        <v>100</v>
      </c>
      <c r="M41" s="81"/>
    </row>
    <row r="42" spans="1:13" ht="15" thickBot="1" x14ac:dyDescent="0.35">
      <c r="A42" s="23"/>
      <c r="B42" s="82"/>
      <c r="C42" s="73"/>
      <c r="D42" s="34" t="s">
        <v>10</v>
      </c>
      <c r="E42" s="35">
        <v>113.15779999999999</v>
      </c>
      <c r="F42" s="36">
        <v>113.4421</v>
      </c>
      <c r="G42" s="37">
        <f t="shared" ref="G42:G44" si="78">F42-E42</f>
        <v>0.28430000000000177</v>
      </c>
      <c r="H42" s="62"/>
      <c r="I42" s="64"/>
      <c r="J42" s="66"/>
      <c r="K42" s="68"/>
      <c r="L42" s="80"/>
      <c r="M42" s="81"/>
    </row>
    <row r="43" spans="1:13" x14ac:dyDescent="0.3">
      <c r="A43" s="23"/>
      <c r="B43" s="69" t="s">
        <v>23</v>
      </c>
      <c r="C43" s="59">
        <v>0.1</v>
      </c>
      <c r="D43" s="19" t="s">
        <v>9</v>
      </c>
      <c r="E43" s="29">
        <v>112.021</v>
      </c>
      <c r="F43" s="30">
        <v>112.2214</v>
      </c>
      <c r="G43" s="33">
        <f t="shared" si="78"/>
        <v>0.20040000000000191</v>
      </c>
      <c r="H43" s="61">
        <f t="shared" ref="H43" si="79" xml:space="preserve"> 0.5-(G43+G44)</f>
        <v>2.3099999999985243E-2</v>
      </c>
      <c r="I43" s="63">
        <f t="shared" ref="I43" si="80">(G43*100)/0.5</f>
        <v>40.080000000000382</v>
      </c>
      <c r="J43" s="65">
        <f t="shared" ref="J43" si="81">G44*100/0.5</f>
        <v>55.300000000002569</v>
      </c>
      <c r="K43" s="77">
        <f t="shared" ref="K43" si="82">H43*100/0.5</f>
        <v>4.6199999999970487</v>
      </c>
      <c r="L43" s="79">
        <f t="shared" ref="L43" si="83">I43+J43+K43</f>
        <v>100</v>
      </c>
      <c r="M43" s="81"/>
    </row>
    <row r="44" spans="1:13" ht="15" thickBot="1" x14ac:dyDescent="0.35">
      <c r="A44" s="14"/>
      <c r="B44" s="60"/>
      <c r="C44" s="60"/>
      <c r="D44" s="34" t="s">
        <v>10</v>
      </c>
      <c r="E44" s="38">
        <v>115.26479999999999</v>
      </c>
      <c r="F44" s="40">
        <v>115.54130000000001</v>
      </c>
      <c r="G44" s="39">
        <f t="shared" si="78"/>
        <v>0.27650000000001285</v>
      </c>
      <c r="H44" s="74"/>
      <c r="I44" s="75"/>
      <c r="J44" s="76"/>
      <c r="K44" s="78"/>
      <c r="L44" s="60"/>
      <c r="M44" s="81"/>
    </row>
  </sheetData>
  <mergeCells count="157">
    <mergeCell ref="M41:M42"/>
    <mergeCell ref="M43:M44"/>
    <mergeCell ref="B13:B14"/>
    <mergeCell ref="B15:B16"/>
    <mergeCell ref="B17:B18"/>
    <mergeCell ref="B19:B20"/>
    <mergeCell ref="B21:B22"/>
    <mergeCell ref="B23:B24"/>
    <mergeCell ref="B25:B26"/>
    <mergeCell ref="B27:B28"/>
    <mergeCell ref="B29:B30"/>
    <mergeCell ref="B31:B32"/>
    <mergeCell ref="B33:B34"/>
    <mergeCell ref="B35:B36"/>
    <mergeCell ref="B37:B38"/>
    <mergeCell ref="B39:B40"/>
    <mergeCell ref="B41:B42"/>
    <mergeCell ref="B43:B44"/>
    <mergeCell ref="M23:M24"/>
    <mergeCell ref="M25:M26"/>
    <mergeCell ref="M27:M28"/>
    <mergeCell ref="M29:M30"/>
    <mergeCell ref="M31:M32"/>
    <mergeCell ref="M33:M34"/>
    <mergeCell ref="M35:M36"/>
    <mergeCell ref="M37:M38"/>
    <mergeCell ref="M39:M40"/>
    <mergeCell ref="B5:B6"/>
    <mergeCell ref="B7:B8"/>
    <mergeCell ref="B9:B10"/>
    <mergeCell ref="B11:B12"/>
    <mergeCell ref="M13:M14"/>
    <mergeCell ref="M15:M16"/>
    <mergeCell ref="M17:M18"/>
    <mergeCell ref="M19:M20"/>
    <mergeCell ref="M21:M22"/>
    <mergeCell ref="C39:C40"/>
    <mergeCell ref="H39:H40"/>
    <mergeCell ref="I39:I40"/>
    <mergeCell ref="J39:J40"/>
    <mergeCell ref="K39:K40"/>
    <mergeCell ref="L39:L40"/>
    <mergeCell ref="C37:C38"/>
    <mergeCell ref="H37:H38"/>
    <mergeCell ref="I37:I38"/>
    <mergeCell ref="J37:J38"/>
    <mergeCell ref="K37:K38"/>
    <mergeCell ref="L37:L38"/>
    <mergeCell ref="C43:C44"/>
    <mergeCell ref="H43:H44"/>
    <mergeCell ref="I43:I44"/>
    <mergeCell ref="J43:J44"/>
    <mergeCell ref="K43:K44"/>
    <mergeCell ref="L43:L44"/>
    <mergeCell ref="C41:C42"/>
    <mergeCell ref="H41:H42"/>
    <mergeCell ref="I41:I42"/>
    <mergeCell ref="J41:J42"/>
    <mergeCell ref="K41:K42"/>
    <mergeCell ref="L41:L42"/>
    <mergeCell ref="C35:C36"/>
    <mergeCell ref="H35:H36"/>
    <mergeCell ref="I35:I36"/>
    <mergeCell ref="J35:J36"/>
    <mergeCell ref="K35:K36"/>
    <mergeCell ref="L35:L36"/>
    <mergeCell ref="C33:C34"/>
    <mergeCell ref="H33:H34"/>
    <mergeCell ref="I33:I34"/>
    <mergeCell ref="J33:J34"/>
    <mergeCell ref="K33:K34"/>
    <mergeCell ref="L33:L34"/>
    <mergeCell ref="C31:C32"/>
    <mergeCell ref="H31:H32"/>
    <mergeCell ref="I31:I32"/>
    <mergeCell ref="J31:J32"/>
    <mergeCell ref="K31:K32"/>
    <mergeCell ref="L31:L32"/>
    <mergeCell ref="C29:C30"/>
    <mergeCell ref="H29:H30"/>
    <mergeCell ref="I29:I30"/>
    <mergeCell ref="J29:J30"/>
    <mergeCell ref="K29:K30"/>
    <mergeCell ref="L29:L30"/>
    <mergeCell ref="C27:C28"/>
    <mergeCell ref="H27:H28"/>
    <mergeCell ref="I27:I28"/>
    <mergeCell ref="J27:J28"/>
    <mergeCell ref="K27:K28"/>
    <mergeCell ref="L27:L28"/>
    <mergeCell ref="C25:C26"/>
    <mergeCell ref="H25:H26"/>
    <mergeCell ref="I25:I26"/>
    <mergeCell ref="J25:J26"/>
    <mergeCell ref="K25:K26"/>
    <mergeCell ref="L25:L26"/>
    <mergeCell ref="C23:C24"/>
    <mergeCell ref="H23:H24"/>
    <mergeCell ref="I23:I24"/>
    <mergeCell ref="J23:J24"/>
    <mergeCell ref="K23:K24"/>
    <mergeCell ref="L23:L24"/>
    <mergeCell ref="C21:C22"/>
    <mergeCell ref="H21:H22"/>
    <mergeCell ref="I21:I22"/>
    <mergeCell ref="J21:J22"/>
    <mergeCell ref="K21:K22"/>
    <mergeCell ref="L21:L22"/>
    <mergeCell ref="C19:C20"/>
    <mergeCell ref="H19:H20"/>
    <mergeCell ref="I19:I20"/>
    <mergeCell ref="J19:J20"/>
    <mergeCell ref="K19:K20"/>
    <mergeCell ref="L19:L20"/>
    <mergeCell ref="C17:C18"/>
    <mergeCell ref="H17:H18"/>
    <mergeCell ref="I17:I18"/>
    <mergeCell ref="J17:J18"/>
    <mergeCell ref="K17:K18"/>
    <mergeCell ref="L17:L18"/>
    <mergeCell ref="C15:C16"/>
    <mergeCell ref="H15:H16"/>
    <mergeCell ref="I15:I16"/>
    <mergeCell ref="J15:J16"/>
    <mergeCell ref="K15:K16"/>
    <mergeCell ref="L15:L16"/>
    <mergeCell ref="C13:C14"/>
    <mergeCell ref="H13:H14"/>
    <mergeCell ref="I13:I14"/>
    <mergeCell ref="J13:J14"/>
    <mergeCell ref="K13:K14"/>
    <mergeCell ref="L13:L14"/>
    <mergeCell ref="C11:C12"/>
    <mergeCell ref="H11:H12"/>
    <mergeCell ref="I11:I12"/>
    <mergeCell ref="J11:J12"/>
    <mergeCell ref="K11:K12"/>
    <mergeCell ref="L11:L12"/>
    <mergeCell ref="C9:C10"/>
    <mergeCell ref="H9:H10"/>
    <mergeCell ref="I9:I10"/>
    <mergeCell ref="J9:J10"/>
    <mergeCell ref="K9:K10"/>
    <mergeCell ref="L9:L10"/>
    <mergeCell ref="L5:L6"/>
    <mergeCell ref="C7:C8"/>
    <mergeCell ref="H7:H8"/>
    <mergeCell ref="I7:I8"/>
    <mergeCell ref="J7:J8"/>
    <mergeCell ref="K7:K8"/>
    <mergeCell ref="L7:L8"/>
    <mergeCell ref="C4:D4"/>
    <mergeCell ref="C5:C6"/>
    <mergeCell ref="H5:H6"/>
    <mergeCell ref="I5:I6"/>
    <mergeCell ref="J5:J6"/>
    <mergeCell ref="K5:K6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L42"/>
  <sheetViews>
    <sheetView topLeftCell="A19" workbookViewId="0">
      <selection activeCell="B5" sqref="B5:B6"/>
    </sheetView>
  </sheetViews>
  <sheetFormatPr defaultRowHeight="14.4" x14ac:dyDescent="0.3"/>
  <cols>
    <col min="5" max="5" width="17.109375" customWidth="1"/>
    <col min="6" max="6" width="23" customWidth="1"/>
  </cols>
  <sheetData>
    <row r="1" spans="1:12" x14ac:dyDescent="0.3">
      <c r="C1" s="1" t="s">
        <v>0</v>
      </c>
      <c r="D1" s="2"/>
      <c r="E1" s="3" t="s">
        <v>1</v>
      </c>
      <c r="F1" s="4" t="s">
        <v>2</v>
      </c>
      <c r="G1" s="5" t="s">
        <v>3</v>
      </c>
      <c r="H1" s="6" t="s">
        <v>4</v>
      </c>
      <c r="I1" s="7" t="s">
        <v>5</v>
      </c>
      <c r="J1" s="8" t="s">
        <v>6</v>
      </c>
      <c r="K1" s="9" t="s">
        <v>7</v>
      </c>
      <c r="L1" s="10" t="s">
        <v>8</v>
      </c>
    </row>
    <row r="2" spans="1:12" ht="15" thickBot="1" x14ac:dyDescent="0.35">
      <c r="C2" s="70"/>
      <c r="D2" s="71"/>
      <c r="E2" s="11"/>
      <c r="F2" s="12"/>
      <c r="G2" s="13"/>
      <c r="H2" s="14"/>
      <c r="I2" s="15"/>
      <c r="J2" s="16"/>
      <c r="K2" s="17"/>
      <c r="L2" s="18"/>
    </row>
    <row r="3" spans="1:12" x14ac:dyDescent="0.3">
      <c r="A3" s="6" t="s">
        <v>12</v>
      </c>
      <c r="B3" s="69">
        <v>0</v>
      </c>
      <c r="C3" s="59">
        <v>0</v>
      </c>
      <c r="D3" s="19" t="s">
        <v>9</v>
      </c>
      <c r="E3" s="20">
        <v>113.2141</v>
      </c>
      <c r="F3" s="21">
        <v>113.4341</v>
      </c>
      <c r="G3" s="22">
        <f>F3-E3</f>
        <v>0.21999999999999886</v>
      </c>
      <c r="H3" s="61">
        <f xml:space="preserve"> 0.5-(G3+G4)</f>
        <v>1.659999999999684E-2</v>
      </c>
      <c r="I3" s="63">
        <f>(G3*100)/0.5</f>
        <v>43.999999999999773</v>
      </c>
      <c r="J3" s="65">
        <f>G4*100/0.5</f>
        <v>52.680000000000859</v>
      </c>
      <c r="K3" s="67">
        <f>H3*100/0.5</f>
        <v>3.3199999999993679</v>
      </c>
      <c r="L3" s="59">
        <f>I3+J3+K3</f>
        <v>100</v>
      </c>
    </row>
    <row r="4" spans="1:12" ht="15" thickBot="1" x14ac:dyDescent="0.35">
      <c r="A4" s="23"/>
      <c r="B4" s="69"/>
      <c r="C4" s="60"/>
      <c r="D4" s="24" t="s">
        <v>10</v>
      </c>
      <c r="E4" s="25">
        <v>112.62139999999999</v>
      </c>
      <c r="F4" s="26">
        <v>112.8848</v>
      </c>
      <c r="G4" s="27">
        <f>F4-E4</f>
        <v>0.2634000000000043</v>
      </c>
      <c r="H4" s="62"/>
      <c r="I4" s="64"/>
      <c r="J4" s="66"/>
      <c r="K4" s="68"/>
      <c r="L4" s="60"/>
    </row>
    <row r="5" spans="1:12" x14ac:dyDescent="0.3">
      <c r="A5" s="23"/>
      <c r="B5" s="72">
        <v>1.0000000000000001E-5</v>
      </c>
      <c r="C5" s="72">
        <v>1.0000000000000001E-5</v>
      </c>
      <c r="D5" s="28" t="s">
        <v>9</v>
      </c>
      <c r="E5" s="29">
        <v>113.6489</v>
      </c>
      <c r="F5" s="30">
        <v>113.8754</v>
      </c>
      <c r="G5" s="31">
        <f>F5-E5</f>
        <v>0.22650000000000148</v>
      </c>
      <c r="H5" s="61">
        <f t="shared" ref="H5" si="0" xml:space="preserve"> 0.5-(G5+G6)</f>
        <v>1.2200000000007094E-2</v>
      </c>
      <c r="I5" s="63">
        <f t="shared" ref="I5" si="1">(G5*100)/0.5</f>
        <v>45.300000000000296</v>
      </c>
      <c r="J5" s="65">
        <f t="shared" ref="J5" si="2">G6*100/0.5</f>
        <v>52.259999999998286</v>
      </c>
      <c r="K5" s="67">
        <f t="shared" ref="K5" si="3">H5*100/0.5</f>
        <v>2.4400000000014188</v>
      </c>
      <c r="L5" s="59">
        <f t="shared" ref="L5" si="4">I5+J5+K5</f>
        <v>100</v>
      </c>
    </row>
    <row r="6" spans="1:12" ht="15" thickBot="1" x14ac:dyDescent="0.35">
      <c r="A6" s="23"/>
      <c r="B6" s="73"/>
      <c r="C6" s="73"/>
      <c r="D6" s="28" t="s">
        <v>10</v>
      </c>
      <c r="E6" s="25">
        <v>117.52030000000001</v>
      </c>
      <c r="F6" s="26">
        <v>117.7816</v>
      </c>
      <c r="G6" s="27">
        <f t="shared" ref="G6:G10" si="5">F6-E6</f>
        <v>0.26129999999999143</v>
      </c>
      <c r="H6" s="62"/>
      <c r="I6" s="64"/>
      <c r="J6" s="66"/>
      <c r="K6" s="68"/>
      <c r="L6" s="69"/>
    </row>
    <row r="7" spans="1:12" x14ac:dyDescent="0.3">
      <c r="A7" s="23"/>
      <c r="B7" s="72">
        <v>1E-3</v>
      </c>
      <c r="C7" s="72">
        <v>1E-3</v>
      </c>
      <c r="D7" s="32" t="s">
        <v>9</v>
      </c>
      <c r="E7" s="29">
        <v>116.5304</v>
      </c>
      <c r="F7" s="30">
        <v>116.7654</v>
      </c>
      <c r="G7" s="33">
        <f>F7-E7</f>
        <v>0.23499999999999943</v>
      </c>
      <c r="H7" s="61">
        <f t="shared" ref="H7" si="6" xml:space="preserve"> 0.5-(G7+G8)</f>
        <v>2.863999999999578E-2</v>
      </c>
      <c r="I7" s="63">
        <f t="shared" ref="I7" si="7">(G7*100)/0.5</f>
        <v>46.999999999999886</v>
      </c>
      <c r="J7" s="65">
        <f t="shared" ref="J7" si="8">G8*100/0.5</f>
        <v>47.272000000000958</v>
      </c>
      <c r="K7" s="67">
        <f t="shared" ref="K7" si="9">H7*100/0.5</f>
        <v>5.727999999999156</v>
      </c>
      <c r="L7" s="79">
        <f t="shared" ref="L7" si="10">I7+J7+K7</f>
        <v>100</v>
      </c>
    </row>
    <row r="8" spans="1:12" ht="15" thickBot="1" x14ac:dyDescent="0.35">
      <c r="A8" s="23"/>
      <c r="B8" s="82"/>
      <c r="C8" s="73"/>
      <c r="D8" s="34" t="s">
        <v>10</v>
      </c>
      <c r="E8" s="35">
        <v>113.10234</v>
      </c>
      <c r="F8" s="36">
        <v>113.3387</v>
      </c>
      <c r="G8" s="37">
        <f t="shared" si="5"/>
        <v>0.23636000000000479</v>
      </c>
      <c r="H8" s="62"/>
      <c r="I8" s="64"/>
      <c r="J8" s="66"/>
      <c r="K8" s="68"/>
      <c r="L8" s="80"/>
    </row>
    <row r="9" spans="1:12" x14ac:dyDescent="0.3">
      <c r="A9" s="23"/>
      <c r="B9" s="69">
        <v>0.1</v>
      </c>
      <c r="C9" s="59">
        <v>0.1</v>
      </c>
      <c r="D9" s="19" t="s">
        <v>9</v>
      </c>
      <c r="E9" s="29">
        <v>115.32640000000001</v>
      </c>
      <c r="F9" s="30">
        <v>115.5724</v>
      </c>
      <c r="G9" s="33">
        <f t="shared" si="5"/>
        <v>0.24599999999999511</v>
      </c>
      <c r="H9" s="61">
        <f t="shared" ref="H9" si="11" xml:space="preserve"> 0.5-(G9+G10)</f>
        <v>1.5600000000006276E-2</v>
      </c>
      <c r="I9" s="63">
        <f t="shared" ref="I9" si="12">(G9*100)/0.5</f>
        <v>49.199999999999022</v>
      </c>
      <c r="J9" s="65">
        <f t="shared" ref="J9" si="13">G10*100/0.5</f>
        <v>47.679999999999723</v>
      </c>
      <c r="K9" s="77">
        <f t="shared" ref="K9" si="14">H9*100/0.5</f>
        <v>3.1200000000012551</v>
      </c>
      <c r="L9" s="79">
        <f t="shared" ref="L9" si="15">I9+J9+K9</f>
        <v>100</v>
      </c>
    </row>
    <row r="10" spans="1:12" ht="15" thickBot="1" x14ac:dyDescent="0.35">
      <c r="A10" s="14"/>
      <c r="B10" s="60"/>
      <c r="C10" s="60"/>
      <c r="D10" s="34" t="s">
        <v>10</v>
      </c>
      <c r="E10" s="38">
        <v>115.2013</v>
      </c>
      <c r="F10" s="40">
        <v>115.4397</v>
      </c>
      <c r="G10" s="39">
        <f t="shared" si="5"/>
        <v>0.23839999999999861</v>
      </c>
      <c r="H10" s="74"/>
      <c r="I10" s="75"/>
      <c r="J10" s="76"/>
      <c r="K10" s="78"/>
      <c r="L10" s="60"/>
    </row>
    <row r="11" spans="1:12" x14ac:dyDescent="0.3">
      <c r="A11" s="6" t="s">
        <v>13</v>
      </c>
      <c r="B11" s="69">
        <v>0</v>
      </c>
      <c r="C11" s="59">
        <v>0</v>
      </c>
      <c r="D11" s="19" t="s">
        <v>9</v>
      </c>
      <c r="E11" s="20">
        <v>113.2106</v>
      </c>
      <c r="F11" s="21">
        <v>113.23009999999999</v>
      </c>
      <c r="G11" s="22">
        <f>F11-E11</f>
        <v>1.9499999999993634E-2</v>
      </c>
      <c r="H11" s="61">
        <f xml:space="preserve"> 0.5-(G11+G12)</f>
        <v>1.5800000000012915E-2</v>
      </c>
      <c r="I11" s="63">
        <f>(G11*100)/0.5</f>
        <v>3.8999999999987267</v>
      </c>
      <c r="J11" s="65">
        <f>G12*100/0.5</f>
        <v>92.93999999999869</v>
      </c>
      <c r="K11" s="67">
        <f>H11*100/0.5</f>
        <v>3.160000000002583</v>
      </c>
      <c r="L11" s="59">
        <f>I11+J11+K11</f>
        <v>100</v>
      </c>
    </row>
    <row r="12" spans="1:12" ht="15" thickBot="1" x14ac:dyDescent="0.35">
      <c r="A12" s="23"/>
      <c r="B12" s="69"/>
      <c r="C12" s="60"/>
      <c r="D12" s="24" t="s">
        <v>10</v>
      </c>
      <c r="E12" s="25">
        <v>112.0314</v>
      </c>
      <c r="F12" s="26">
        <v>112.4961</v>
      </c>
      <c r="G12" s="27">
        <f>F12-E12</f>
        <v>0.46469999999999345</v>
      </c>
      <c r="H12" s="62"/>
      <c r="I12" s="64"/>
      <c r="J12" s="66"/>
      <c r="K12" s="68"/>
      <c r="L12" s="60"/>
    </row>
    <row r="13" spans="1:12" x14ac:dyDescent="0.3">
      <c r="A13" s="23"/>
      <c r="B13" s="72">
        <v>1.0000000000000001E-5</v>
      </c>
      <c r="C13" s="72">
        <v>1.0000000000000001E-5</v>
      </c>
      <c r="D13" s="28" t="s">
        <v>9</v>
      </c>
      <c r="E13" s="29">
        <v>116.5149</v>
      </c>
      <c r="F13" s="30">
        <v>116.5522</v>
      </c>
      <c r="G13" s="31">
        <f>F13-E13</f>
        <v>3.7300000000001887E-2</v>
      </c>
      <c r="H13" s="61">
        <f t="shared" ref="H13" si="16" xml:space="preserve"> 0.5-(G13+G14)</f>
        <v>2.7099999999990132E-2</v>
      </c>
      <c r="I13" s="63">
        <f t="shared" ref="I13" si="17">(G13*100)/0.5</f>
        <v>7.4600000000003774</v>
      </c>
      <c r="J13" s="65">
        <f t="shared" ref="J13" si="18">G14*100/0.5</f>
        <v>87.120000000001596</v>
      </c>
      <c r="K13" s="67">
        <f t="shared" ref="K13" si="19">H13*100/0.5</f>
        <v>5.4199999999980264</v>
      </c>
      <c r="L13" s="59">
        <f t="shared" ref="L13" si="20">I13+J13+K13</f>
        <v>100</v>
      </c>
    </row>
    <row r="14" spans="1:12" ht="15" thickBot="1" x14ac:dyDescent="0.35">
      <c r="A14" s="23"/>
      <c r="B14" s="73"/>
      <c r="C14" s="73"/>
      <c r="D14" s="28" t="s">
        <v>10</v>
      </c>
      <c r="E14" s="25">
        <v>114.23569999999999</v>
      </c>
      <c r="F14" s="26">
        <v>114.6713</v>
      </c>
      <c r="G14" s="27">
        <f t="shared" ref="G14" si="21">F14-E14</f>
        <v>0.43560000000000798</v>
      </c>
      <c r="H14" s="62"/>
      <c r="I14" s="64"/>
      <c r="J14" s="66"/>
      <c r="K14" s="68"/>
      <c r="L14" s="69"/>
    </row>
    <row r="15" spans="1:12" x14ac:dyDescent="0.3">
      <c r="A15" s="23"/>
      <c r="B15" s="72">
        <v>1E-3</v>
      </c>
      <c r="C15" s="72">
        <v>1E-3</v>
      </c>
      <c r="D15" s="32" t="s">
        <v>9</v>
      </c>
      <c r="E15" s="29">
        <v>112.5647</v>
      </c>
      <c r="F15" s="30">
        <v>112.7407</v>
      </c>
      <c r="G15" s="33">
        <f>F15-E15</f>
        <v>0.17600000000000193</v>
      </c>
      <c r="H15" s="61">
        <f t="shared" ref="H15" si="22" xml:space="preserve"> 0.5-(G15+G16)</f>
        <v>2.7400000000000091E-2</v>
      </c>
      <c r="I15" s="63">
        <f t="shared" ref="I15" si="23">(G15*100)/0.5</f>
        <v>35.200000000000387</v>
      </c>
      <c r="J15" s="65">
        <f t="shared" ref="J15" si="24">G16*100/0.5</f>
        <v>59.319999999999595</v>
      </c>
      <c r="K15" s="67">
        <f t="shared" ref="K15" si="25">H15*100/0.5</f>
        <v>5.4800000000000182</v>
      </c>
      <c r="L15" s="79">
        <f t="shared" ref="L15" si="26">I15+J15+K15</f>
        <v>100</v>
      </c>
    </row>
    <row r="16" spans="1:12" ht="15" thickBot="1" x14ac:dyDescent="0.35">
      <c r="A16" s="23"/>
      <c r="B16" s="82"/>
      <c r="C16" s="73"/>
      <c r="D16" s="34" t="s">
        <v>10</v>
      </c>
      <c r="E16" s="35">
        <v>113.6549</v>
      </c>
      <c r="F16" s="36">
        <v>113.9515</v>
      </c>
      <c r="G16" s="37">
        <f t="shared" ref="G16:G18" si="27">F16-E16</f>
        <v>0.29659999999999798</v>
      </c>
      <c r="H16" s="62"/>
      <c r="I16" s="64"/>
      <c r="J16" s="66"/>
      <c r="K16" s="68"/>
      <c r="L16" s="80"/>
    </row>
    <row r="17" spans="1:12" x14ac:dyDescent="0.3">
      <c r="A17" s="23"/>
      <c r="B17" s="69">
        <v>0.1</v>
      </c>
      <c r="C17" s="59">
        <v>0.1</v>
      </c>
      <c r="D17" s="19" t="s">
        <v>9</v>
      </c>
      <c r="E17" s="29">
        <v>120.11360000000001</v>
      </c>
      <c r="F17" s="30">
        <v>120.29940000000001</v>
      </c>
      <c r="G17" s="33">
        <f t="shared" si="27"/>
        <v>0.18580000000000041</v>
      </c>
      <c r="H17" s="61">
        <f t="shared" ref="H17" si="28" xml:space="preserve"> 0.5-(G17+G18)</f>
        <v>2.0599999999987517E-2</v>
      </c>
      <c r="I17" s="63">
        <f t="shared" ref="I17" si="29">(G17*100)/0.5</f>
        <v>37.160000000000082</v>
      </c>
      <c r="J17" s="65">
        <f t="shared" ref="J17" si="30">G18*100/0.5</f>
        <v>58.720000000002415</v>
      </c>
      <c r="K17" s="77">
        <f t="shared" ref="K17" si="31">H17*100/0.5</f>
        <v>4.1199999999975034</v>
      </c>
      <c r="L17" s="79">
        <f t="shared" ref="L17" si="32">I17+J17+K17</f>
        <v>100</v>
      </c>
    </row>
    <row r="18" spans="1:12" ht="15" thickBot="1" x14ac:dyDescent="0.35">
      <c r="A18" s="14"/>
      <c r="B18" s="60"/>
      <c r="C18" s="60"/>
      <c r="D18" s="34" t="s">
        <v>10</v>
      </c>
      <c r="E18" s="38">
        <v>121.03449999999999</v>
      </c>
      <c r="F18" s="40">
        <v>121.32810000000001</v>
      </c>
      <c r="G18" s="39">
        <f t="shared" si="27"/>
        <v>0.29360000000001207</v>
      </c>
      <c r="H18" s="74"/>
      <c r="I18" s="75"/>
      <c r="J18" s="76"/>
      <c r="K18" s="78"/>
      <c r="L18" s="60"/>
    </row>
    <row r="19" spans="1:12" x14ac:dyDescent="0.3">
      <c r="A19" s="6" t="s">
        <v>14</v>
      </c>
      <c r="B19" s="69" t="s">
        <v>20</v>
      </c>
      <c r="C19" s="59">
        <v>0</v>
      </c>
      <c r="D19" s="19" t="s">
        <v>9</v>
      </c>
      <c r="E19" s="20">
        <v>103.2546</v>
      </c>
      <c r="F19" s="21">
        <v>103.27209999999999</v>
      </c>
      <c r="G19" s="22">
        <f>F19-E19</f>
        <v>1.7499999999998295E-2</v>
      </c>
      <c r="H19" s="61">
        <f xml:space="preserve"> 0.5-(G19+G20)</f>
        <v>2.4299999999996658E-2</v>
      </c>
      <c r="I19" s="63">
        <f>(G19*100)/0.5</f>
        <v>3.4999999999996589</v>
      </c>
      <c r="J19" s="65">
        <f>G20*100/0.5</f>
        <v>91.64000000000101</v>
      </c>
      <c r="K19" s="67">
        <f>H19*100/0.5</f>
        <v>4.8599999999993315</v>
      </c>
      <c r="L19" s="59">
        <f>I19+J19+K19</f>
        <v>100</v>
      </c>
    </row>
    <row r="20" spans="1:12" ht="15" thickBot="1" x14ac:dyDescent="0.35">
      <c r="A20" s="23"/>
      <c r="B20" s="69"/>
      <c r="C20" s="60"/>
      <c r="D20" s="24" t="s">
        <v>10</v>
      </c>
      <c r="E20" s="25">
        <v>112.2354</v>
      </c>
      <c r="F20" s="26">
        <v>112.6936</v>
      </c>
      <c r="G20" s="27">
        <f>F20-E20</f>
        <v>0.45820000000000505</v>
      </c>
      <c r="H20" s="62"/>
      <c r="I20" s="64"/>
      <c r="J20" s="66"/>
      <c r="K20" s="68"/>
      <c r="L20" s="60"/>
    </row>
    <row r="21" spans="1:12" x14ac:dyDescent="0.3">
      <c r="A21" s="23"/>
      <c r="B21" s="72" t="s">
        <v>21</v>
      </c>
      <c r="C21" s="72">
        <v>1.0000000000000001E-5</v>
      </c>
      <c r="D21" s="28" t="s">
        <v>9</v>
      </c>
      <c r="E21" s="29">
        <v>113.2546</v>
      </c>
      <c r="F21" s="30">
        <v>113.3309</v>
      </c>
      <c r="G21" s="31">
        <f>F21-E21</f>
        <v>7.6300000000003365E-2</v>
      </c>
      <c r="H21" s="61">
        <f t="shared" ref="H21" si="33" xml:space="preserve"> 0.5-(G21+G22)</f>
        <v>2.3499999999998522E-2</v>
      </c>
      <c r="I21" s="63">
        <f t="shared" ref="I21" si="34">(G21*100)/0.5</f>
        <v>15.260000000000673</v>
      </c>
      <c r="J21" s="65">
        <f t="shared" ref="J21" si="35">G22*100/0.5</f>
        <v>80.039999999999623</v>
      </c>
      <c r="K21" s="67">
        <f t="shared" ref="K21" si="36">H21*100/0.5</f>
        <v>4.6999999999997044</v>
      </c>
      <c r="L21" s="59">
        <f t="shared" ref="L21" si="37">I21+J21+K21</f>
        <v>100</v>
      </c>
    </row>
    <row r="22" spans="1:12" ht="15" thickBot="1" x14ac:dyDescent="0.35">
      <c r="A22" s="23"/>
      <c r="B22" s="73"/>
      <c r="C22" s="73"/>
      <c r="D22" s="28" t="s">
        <v>10</v>
      </c>
      <c r="E22" s="25">
        <v>114.51430000000001</v>
      </c>
      <c r="F22" s="26">
        <v>114.9145</v>
      </c>
      <c r="G22" s="27">
        <f t="shared" ref="G22" si="38">F22-E22</f>
        <v>0.40019999999999811</v>
      </c>
      <c r="H22" s="62"/>
      <c r="I22" s="64"/>
      <c r="J22" s="66"/>
      <c r="K22" s="68"/>
      <c r="L22" s="69"/>
    </row>
    <row r="23" spans="1:12" x14ac:dyDescent="0.3">
      <c r="A23" s="23"/>
      <c r="B23" s="72" t="s">
        <v>22</v>
      </c>
      <c r="C23" s="72">
        <v>1E-3</v>
      </c>
      <c r="D23" s="32" t="s">
        <v>9</v>
      </c>
      <c r="E23" s="29">
        <v>112.0314</v>
      </c>
      <c r="F23" s="30">
        <v>112.2291</v>
      </c>
      <c r="G23" s="33">
        <f>F23-E23</f>
        <v>0.19769999999999754</v>
      </c>
      <c r="H23" s="61">
        <f t="shared" ref="H23" si="39" xml:space="preserve"> 0.5-(G23+G24)</f>
        <v>1.8799999999998818E-2</v>
      </c>
      <c r="I23" s="63">
        <f t="shared" ref="I23" si="40">(G23*100)/0.5</f>
        <v>39.539999999999509</v>
      </c>
      <c r="J23" s="65">
        <f t="shared" ref="J23" si="41">G24*100/0.5</f>
        <v>56.700000000000728</v>
      </c>
      <c r="K23" s="67">
        <f t="shared" ref="K23" si="42">H23*100/0.5</f>
        <v>3.7599999999997635</v>
      </c>
      <c r="L23" s="79">
        <f t="shared" ref="L23" si="43">I23+J23+K23</f>
        <v>100</v>
      </c>
    </row>
    <row r="24" spans="1:12" ht="15" thickBot="1" x14ac:dyDescent="0.35">
      <c r="A24" s="23"/>
      <c r="B24" s="82"/>
      <c r="C24" s="73"/>
      <c r="D24" s="34" t="s">
        <v>10</v>
      </c>
      <c r="E24" s="35">
        <v>103.2169</v>
      </c>
      <c r="F24" s="36">
        <v>103.5004</v>
      </c>
      <c r="G24" s="37">
        <f t="shared" ref="G24:G26" si="44">F24-E24</f>
        <v>0.28350000000000364</v>
      </c>
      <c r="H24" s="62"/>
      <c r="I24" s="64"/>
      <c r="J24" s="66"/>
      <c r="K24" s="68"/>
      <c r="L24" s="80"/>
    </row>
    <row r="25" spans="1:12" x14ac:dyDescent="0.3">
      <c r="A25" s="23"/>
      <c r="B25" s="69" t="s">
        <v>23</v>
      </c>
      <c r="C25" s="59">
        <v>0.1</v>
      </c>
      <c r="D25" s="19" t="s">
        <v>9</v>
      </c>
      <c r="E25" s="29">
        <v>103.7846</v>
      </c>
      <c r="F25" s="30">
        <v>103.9894</v>
      </c>
      <c r="G25" s="33">
        <f t="shared" si="44"/>
        <v>0.20480000000000587</v>
      </c>
      <c r="H25" s="61">
        <f t="shared" ref="H25" si="45" xml:space="preserve"> 0.5-(G25+G26)</f>
        <v>2.3299999999991883E-2</v>
      </c>
      <c r="I25" s="63">
        <f t="shared" ref="I25" si="46">(G25*100)/0.5</f>
        <v>40.960000000001173</v>
      </c>
      <c r="J25" s="65">
        <f t="shared" ref="J25" si="47">G26*100/0.5</f>
        <v>54.38000000000045</v>
      </c>
      <c r="K25" s="77">
        <f t="shared" ref="K25" si="48">H25*100/0.5</f>
        <v>4.6599999999983766</v>
      </c>
      <c r="L25" s="79">
        <f t="shared" ref="L25" si="49">I25+J25+K25</f>
        <v>100</v>
      </c>
    </row>
    <row r="26" spans="1:12" ht="15" thickBot="1" x14ac:dyDescent="0.35">
      <c r="A26" s="14"/>
      <c r="B26" s="60"/>
      <c r="C26" s="60"/>
      <c r="D26" s="34" t="s">
        <v>10</v>
      </c>
      <c r="E26" s="38">
        <v>104.0264</v>
      </c>
      <c r="F26" s="40">
        <v>104.2983</v>
      </c>
      <c r="G26" s="39">
        <f t="shared" si="44"/>
        <v>0.27190000000000225</v>
      </c>
      <c r="H26" s="74"/>
      <c r="I26" s="75"/>
      <c r="J26" s="76"/>
      <c r="K26" s="78"/>
      <c r="L26" s="60"/>
    </row>
    <row r="27" spans="1:12" x14ac:dyDescent="0.3">
      <c r="A27" s="6" t="s">
        <v>15</v>
      </c>
      <c r="B27" s="69">
        <v>0</v>
      </c>
      <c r="C27" s="59">
        <v>0</v>
      </c>
      <c r="D27" s="19" t="s">
        <v>9</v>
      </c>
      <c r="E27" s="20">
        <v>103.26479999999999</v>
      </c>
      <c r="F27" s="21">
        <v>103.27809999999999</v>
      </c>
      <c r="G27" s="22">
        <f>F27-E27</f>
        <v>1.3300000000000978E-2</v>
      </c>
      <c r="H27" s="61">
        <f xml:space="preserve"> 0.5-(G27+G28)</f>
        <v>2.6999999999986812E-2</v>
      </c>
      <c r="I27" s="63">
        <f>(G27*100)/0.5</f>
        <v>2.6600000000001955</v>
      </c>
      <c r="J27" s="65">
        <f>G28*100/0.5</f>
        <v>91.940000000002442</v>
      </c>
      <c r="K27" s="67">
        <f>H27*100/0.5</f>
        <v>5.3999999999973625</v>
      </c>
      <c r="L27" s="59">
        <f>I27+J27+K27</f>
        <v>100</v>
      </c>
    </row>
    <row r="28" spans="1:12" ht="15" thickBot="1" x14ac:dyDescent="0.35">
      <c r="A28" s="23"/>
      <c r="B28" s="69"/>
      <c r="C28" s="60"/>
      <c r="D28" s="24" t="s">
        <v>10</v>
      </c>
      <c r="E28" s="25">
        <v>103.65479999999999</v>
      </c>
      <c r="F28" s="26">
        <v>104.11450000000001</v>
      </c>
      <c r="G28" s="27">
        <f>F28-E28</f>
        <v>0.45970000000001221</v>
      </c>
      <c r="H28" s="62"/>
      <c r="I28" s="64"/>
      <c r="J28" s="66"/>
      <c r="K28" s="68"/>
      <c r="L28" s="60"/>
    </row>
    <row r="29" spans="1:12" x14ac:dyDescent="0.3">
      <c r="A29" s="23"/>
      <c r="B29" s="72">
        <v>1.0000000000000001E-5</v>
      </c>
      <c r="C29" s="72">
        <v>1.0000000000000001E-5</v>
      </c>
      <c r="D29" s="28" t="s">
        <v>9</v>
      </c>
      <c r="E29" s="29">
        <v>112.0364</v>
      </c>
      <c r="F29" s="30">
        <v>112.0654</v>
      </c>
      <c r="G29" s="31">
        <f>F29-E29</f>
        <v>2.8999999999996362E-2</v>
      </c>
      <c r="H29" s="61">
        <f t="shared" ref="H29" si="50" xml:space="preserve"> 0.5-(G29+G30)</f>
        <v>2.4560000000008131E-2</v>
      </c>
      <c r="I29" s="63">
        <f t="shared" ref="I29" si="51">(G29*100)/0.5</f>
        <v>5.7999999999992724</v>
      </c>
      <c r="J29" s="65">
        <f t="shared" ref="J29" si="52">G30*100/0.5</f>
        <v>89.287999999999101</v>
      </c>
      <c r="K29" s="67">
        <f t="shared" ref="K29" si="53">H29*100/0.5</f>
        <v>4.9120000000016262</v>
      </c>
      <c r="L29" s="59">
        <f t="shared" ref="L29" si="54">I29+J29+K29</f>
        <v>100</v>
      </c>
    </row>
    <row r="30" spans="1:12" ht="15" thickBot="1" x14ac:dyDescent="0.35">
      <c r="A30" s="23"/>
      <c r="B30" s="73"/>
      <c r="C30" s="73"/>
      <c r="D30" s="28" t="s">
        <v>10</v>
      </c>
      <c r="E30" s="25">
        <v>113.06846</v>
      </c>
      <c r="F30" s="26">
        <v>113.5149</v>
      </c>
      <c r="G30" s="27">
        <f t="shared" ref="G30" si="55">F30-E30</f>
        <v>0.44643999999999551</v>
      </c>
      <c r="H30" s="62"/>
      <c r="I30" s="64"/>
      <c r="J30" s="66"/>
      <c r="K30" s="68"/>
      <c r="L30" s="69"/>
    </row>
    <row r="31" spans="1:12" x14ac:dyDescent="0.3">
      <c r="A31" s="23"/>
      <c r="B31" s="72">
        <v>1E-3</v>
      </c>
      <c r="C31" s="72">
        <v>1E-3</v>
      </c>
      <c r="D31" s="32" t="s">
        <v>9</v>
      </c>
      <c r="E31" s="29">
        <v>114.2015</v>
      </c>
      <c r="F31" s="30">
        <v>114.3745</v>
      </c>
      <c r="G31" s="33">
        <f>F31-E31</f>
        <v>0.17300000000000182</v>
      </c>
      <c r="H31" s="61">
        <f t="shared" ref="H31" si="56" xml:space="preserve"> 0.5-(G31+G32)</f>
        <v>2.0299999999991769E-2</v>
      </c>
      <c r="I31" s="63">
        <f t="shared" ref="I31" si="57">(G31*100)/0.5</f>
        <v>34.600000000000364</v>
      </c>
      <c r="J31" s="65">
        <f t="shared" ref="J31" si="58">G32*100/0.5</f>
        <v>61.340000000001282</v>
      </c>
      <c r="K31" s="67">
        <f t="shared" ref="K31" si="59">H31*100/0.5</f>
        <v>4.0599999999983538</v>
      </c>
      <c r="L31" s="79">
        <f t="shared" ref="L31" si="60">I31+J31+K31</f>
        <v>100</v>
      </c>
    </row>
    <row r="32" spans="1:12" ht="15" thickBot="1" x14ac:dyDescent="0.35">
      <c r="A32" s="23"/>
      <c r="B32" s="82"/>
      <c r="C32" s="73"/>
      <c r="D32" s="34" t="s">
        <v>10</v>
      </c>
      <c r="E32" s="35">
        <v>115.6459</v>
      </c>
      <c r="F32" s="36">
        <v>115.9526</v>
      </c>
      <c r="G32" s="37">
        <f t="shared" ref="G32:G34" si="61">F32-E32</f>
        <v>0.30670000000000641</v>
      </c>
      <c r="H32" s="62"/>
      <c r="I32" s="64"/>
      <c r="J32" s="66"/>
      <c r="K32" s="68"/>
      <c r="L32" s="80"/>
    </row>
    <row r="33" spans="1:12" x14ac:dyDescent="0.3">
      <c r="A33" s="23"/>
      <c r="B33" s="69">
        <v>0.1</v>
      </c>
      <c r="C33" s="59">
        <v>0.1</v>
      </c>
      <c r="D33" s="19" t="s">
        <v>9</v>
      </c>
      <c r="E33" s="29">
        <v>117.4562</v>
      </c>
      <c r="F33" s="30">
        <v>117.6382</v>
      </c>
      <c r="G33" s="33">
        <f t="shared" si="61"/>
        <v>0.18200000000000216</v>
      </c>
      <c r="H33" s="61">
        <f t="shared" ref="H33" si="62" xml:space="preserve"> 0.5-(G33+G34)</f>
        <v>1.7899999999997362E-2</v>
      </c>
      <c r="I33" s="63">
        <f t="shared" ref="I33" si="63">(G33*100)/0.5</f>
        <v>36.400000000000432</v>
      </c>
      <c r="J33" s="65">
        <f t="shared" ref="J33" si="64">G34*100/0.5</f>
        <v>60.020000000000095</v>
      </c>
      <c r="K33" s="77">
        <f t="shared" ref="K33" si="65">H33*100/0.5</f>
        <v>3.5799999999994725</v>
      </c>
      <c r="L33" s="79">
        <f t="shared" ref="L33" si="66">I33+J33+K33</f>
        <v>100</v>
      </c>
    </row>
    <row r="34" spans="1:12" ht="15" thickBot="1" x14ac:dyDescent="0.35">
      <c r="A34" s="14"/>
      <c r="B34" s="60"/>
      <c r="C34" s="60"/>
      <c r="D34" s="34" t="s">
        <v>10</v>
      </c>
      <c r="E34" s="38">
        <v>113.2016</v>
      </c>
      <c r="F34" s="40">
        <v>113.5017</v>
      </c>
      <c r="G34" s="39">
        <f t="shared" si="61"/>
        <v>0.30010000000000048</v>
      </c>
      <c r="H34" s="74"/>
      <c r="I34" s="75"/>
      <c r="J34" s="76"/>
      <c r="K34" s="78"/>
      <c r="L34" s="60"/>
    </row>
    <row r="35" spans="1:12" x14ac:dyDescent="0.3">
      <c r="A35" s="6" t="s">
        <v>16</v>
      </c>
      <c r="B35" s="69" t="s">
        <v>20</v>
      </c>
      <c r="C35" s="59" t="s">
        <v>21</v>
      </c>
      <c r="D35" s="19" t="s">
        <v>9</v>
      </c>
      <c r="E35" s="20">
        <v>103.4598</v>
      </c>
      <c r="F35" s="21">
        <v>103.4811</v>
      </c>
      <c r="G35" s="22">
        <f>F35-E35</f>
        <v>2.1299999999996544E-2</v>
      </c>
      <c r="H35" s="61">
        <f xml:space="preserve"> 0.5-(G35+G36)</f>
        <v>1.6400000000004411E-2</v>
      </c>
      <c r="I35" s="63">
        <f>(G35*100)/0.5</f>
        <v>4.2599999999993088</v>
      </c>
      <c r="J35" s="65">
        <f>G36*100/0.5</f>
        <v>92.459999999999809</v>
      </c>
      <c r="K35" s="67">
        <f>H35*100/0.5</f>
        <v>3.2800000000008822</v>
      </c>
      <c r="L35" s="59">
        <f>I35+J35+K35</f>
        <v>100</v>
      </c>
    </row>
    <row r="36" spans="1:12" ht="15" thickBot="1" x14ac:dyDescent="0.35">
      <c r="A36" s="23"/>
      <c r="B36" s="69"/>
      <c r="C36" s="60"/>
      <c r="D36" s="24" t="s">
        <v>10</v>
      </c>
      <c r="E36" s="25">
        <v>104.7822</v>
      </c>
      <c r="F36" s="26">
        <v>105.2445</v>
      </c>
      <c r="G36" s="27">
        <f>F36-E36</f>
        <v>0.46229999999999905</v>
      </c>
      <c r="H36" s="62"/>
      <c r="I36" s="64"/>
      <c r="J36" s="66"/>
      <c r="K36" s="68"/>
      <c r="L36" s="60"/>
    </row>
    <row r="37" spans="1:12" x14ac:dyDescent="0.3">
      <c r="A37" s="23"/>
      <c r="B37" s="72" t="s">
        <v>21</v>
      </c>
      <c r="C37" s="72">
        <v>1.0000000000000001E-5</v>
      </c>
      <c r="D37" s="28" t="s">
        <v>9</v>
      </c>
      <c r="E37" s="29">
        <v>103.2266</v>
      </c>
      <c r="F37" s="30">
        <v>103.2696</v>
      </c>
      <c r="G37" s="31">
        <f>F37-E37</f>
        <v>4.2999999999992156E-2</v>
      </c>
      <c r="H37" s="61">
        <f t="shared" ref="H37" si="67" xml:space="preserve"> 0.5-(G37+G38)</f>
        <v>2.4500000000003297E-2</v>
      </c>
      <c r="I37" s="63">
        <f t="shared" ref="I37" si="68">(G37*100)/0.5</f>
        <v>8.5999999999984311</v>
      </c>
      <c r="J37" s="65">
        <f t="shared" ref="J37" si="69">G38*100/0.5</f>
        <v>86.500000000000909</v>
      </c>
      <c r="K37" s="67">
        <f t="shared" ref="K37" si="70">H37*100/0.5</f>
        <v>4.9000000000006594</v>
      </c>
      <c r="L37" s="59">
        <f t="shared" ref="L37" si="71">I37+J37+K37</f>
        <v>100</v>
      </c>
    </row>
    <row r="38" spans="1:12" ht="15" thickBot="1" x14ac:dyDescent="0.35">
      <c r="A38" s="23"/>
      <c r="B38" s="73"/>
      <c r="C38" s="73"/>
      <c r="D38" s="28" t="s">
        <v>10</v>
      </c>
      <c r="E38" s="25">
        <v>104.2658</v>
      </c>
      <c r="F38" s="26">
        <v>104.6983</v>
      </c>
      <c r="G38" s="27">
        <f t="shared" ref="G38" si="72">F38-E38</f>
        <v>0.43250000000000455</v>
      </c>
      <c r="H38" s="62"/>
      <c r="I38" s="64"/>
      <c r="J38" s="66"/>
      <c r="K38" s="68"/>
      <c r="L38" s="69"/>
    </row>
    <row r="39" spans="1:12" x14ac:dyDescent="0.3">
      <c r="A39" s="23"/>
      <c r="B39" s="72" t="s">
        <v>22</v>
      </c>
      <c r="C39" s="72">
        <v>1E-3</v>
      </c>
      <c r="D39" s="32" t="s">
        <v>9</v>
      </c>
      <c r="E39" s="29">
        <v>112.3548</v>
      </c>
      <c r="F39" s="30">
        <v>112.5386</v>
      </c>
      <c r="G39" s="33">
        <f>F39-E39</f>
        <v>0.18380000000000507</v>
      </c>
      <c r="H39" s="61">
        <f t="shared" ref="H39" si="73" xml:space="preserve"> 0.5-(G39+G40)</f>
        <v>2.020000000000266E-2</v>
      </c>
      <c r="I39" s="63">
        <f t="shared" ref="I39" si="74">(G39*100)/0.5</f>
        <v>36.760000000001014</v>
      </c>
      <c r="J39" s="65">
        <f t="shared" ref="J39" si="75">G40*100/0.5</f>
        <v>59.199999999998454</v>
      </c>
      <c r="K39" s="67">
        <f t="shared" ref="K39" si="76">H39*100/0.5</f>
        <v>4.0400000000005321</v>
      </c>
      <c r="L39" s="79">
        <f t="shared" ref="L39" si="77">I39+J39+K39</f>
        <v>100</v>
      </c>
    </row>
    <row r="40" spans="1:12" ht="15" thickBot="1" x14ac:dyDescent="0.35">
      <c r="A40" s="23"/>
      <c r="B40" s="82"/>
      <c r="C40" s="73"/>
      <c r="D40" s="34" t="s">
        <v>10</v>
      </c>
      <c r="E40" s="35">
        <v>113.0254</v>
      </c>
      <c r="F40" s="36">
        <v>113.3214</v>
      </c>
      <c r="G40" s="37">
        <f t="shared" ref="G40:G42" si="78">F40-E40</f>
        <v>0.29599999999999227</v>
      </c>
      <c r="H40" s="62"/>
      <c r="I40" s="64"/>
      <c r="J40" s="66"/>
      <c r="K40" s="68"/>
      <c r="L40" s="80"/>
    </row>
    <row r="41" spans="1:12" x14ac:dyDescent="0.3">
      <c r="A41" s="23"/>
      <c r="B41" s="69" t="s">
        <v>23</v>
      </c>
      <c r="C41" s="59">
        <v>0.1</v>
      </c>
      <c r="D41" s="19" t="s">
        <v>9</v>
      </c>
      <c r="E41" s="29">
        <v>115.62139999999999</v>
      </c>
      <c r="F41" s="30">
        <v>115.8184</v>
      </c>
      <c r="G41" s="33">
        <f t="shared" si="78"/>
        <v>0.19700000000000273</v>
      </c>
      <c r="H41" s="61">
        <f t="shared" ref="H41" si="79" xml:space="preserve"> 0.5-(G41+G42)</f>
        <v>2.0299999999991769E-2</v>
      </c>
      <c r="I41" s="63">
        <f t="shared" ref="I41" si="80">(G41*100)/0.5</f>
        <v>39.400000000000546</v>
      </c>
      <c r="J41" s="65">
        <f t="shared" ref="J41" si="81">G42*100/0.5</f>
        <v>56.5400000000011</v>
      </c>
      <c r="K41" s="77">
        <f t="shared" ref="K41" si="82">H41*100/0.5</f>
        <v>4.0599999999983538</v>
      </c>
      <c r="L41" s="79">
        <f t="shared" ref="L41" si="83">I41+J41+K41</f>
        <v>100</v>
      </c>
    </row>
    <row r="42" spans="1:12" ht="15" thickBot="1" x14ac:dyDescent="0.35">
      <c r="A42" s="14"/>
      <c r="B42" s="60"/>
      <c r="C42" s="60"/>
      <c r="D42" s="34" t="s">
        <v>10</v>
      </c>
      <c r="E42" s="38">
        <v>112.3164</v>
      </c>
      <c r="F42" s="40">
        <v>112.59910000000001</v>
      </c>
      <c r="G42" s="39">
        <f t="shared" si="78"/>
        <v>0.2827000000000055</v>
      </c>
      <c r="H42" s="74"/>
      <c r="I42" s="75"/>
      <c r="J42" s="76"/>
      <c r="K42" s="78"/>
      <c r="L42" s="60"/>
    </row>
  </sheetData>
  <mergeCells count="141">
    <mergeCell ref="L39:L40"/>
    <mergeCell ref="B41:B42"/>
    <mergeCell ref="C41:C42"/>
    <mergeCell ref="H41:H42"/>
    <mergeCell ref="I41:I42"/>
    <mergeCell ref="J41:J42"/>
    <mergeCell ref="K41:K42"/>
    <mergeCell ref="L41:L42"/>
    <mergeCell ref="B39:B40"/>
    <mergeCell ref="C39:C40"/>
    <mergeCell ref="H39:H40"/>
    <mergeCell ref="I39:I40"/>
    <mergeCell ref="J39:J40"/>
    <mergeCell ref="K39:K40"/>
    <mergeCell ref="L35:L36"/>
    <mergeCell ref="B37:B38"/>
    <mergeCell ref="C37:C38"/>
    <mergeCell ref="H37:H38"/>
    <mergeCell ref="I37:I38"/>
    <mergeCell ref="J37:J38"/>
    <mergeCell ref="K37:K38"/>
    <mergeCell ref="L37:L38"/>
    <mergeCell ref="B35:B36"/>
    <mergeCell ref="C35:C36"/>
    <mergeCell ref="H35:H36"/>
    <mergeCell ref="I35:I36"/>
    <mergeCell ref="J35:J36"/>
    <mergeCell ref="K35:K36"/>
    <mergeCell ref="L31:L32"/>
    <mergeCell ref="B33:B34"/>
    <mergeCell ref="C33:C34"/>
    <mergeCell ref="H33:H34"/>
    <mergeCell ref="I33:I34"/>
    <mergeCell ref="J33:J34"/>
    <mergeCell ref="K33:K34"/>
    <mergeCell ref="L33:L34"/>
    <mergeCell ref="B31:B32"/>
    <mergeCell ref="C31:C32"/>
    <mergeCell ref="H31:H32"/>
    <mergeCell ref="I31:I32"/>
    <mergeCell ref="J31:J32"/>
    <mergeCell ref="K31:K32"/>
    <mergeCell ref="L27:L28"/>
    <mergeCell ref="B29:B30"/>
    <mergeCell ref="C29:C30"/>
    <mergeCell ref="H29:H30"/>
    <mergeCell ref="I29:I30"/>
    <mergeCell ref="J29:J30"/>
    <mergeCell ref="K29:K30"/>
    <mergeCell ref="L29:L30"/>
    <mergeCell ref="B27:B28"/>
    <mergeCell ref="C27:C28"/>
    <mergeCell ref="H27:H28"/>
    <mergeCell ref="I27:I28"/>
    <mergeCell ref="J27:J28"/>
    <mergeCell ref="K27:K28"/>
    <mergeCell ref="L23:L24"/>
    <mergeCell ref="B25:B26"/>
    <mergeCell ref="C25:C26"/>
    <mergeCell ref="H25:H26"/>
    <mergeCell ref="I25:I26"/>
    <mergeCell ref="J25:J26"/>
    <mergeCell ref="K25:K26"/>
    <mergeCell ref="L25:L26"/>
    <mergeCell ref="B23:B24"/>
    <mergeCell ref="C23:C24"/>
    <mergeCell ref="H23:H24"/>
    <mergeCell ref="I23:I24"/>
    <mergeCell ref="J23:J24"/>
    <mergeCell ref="K23:K24"/>
    <mergeCell ref="L19:L20"/>
    <mergeCell ref="B21:B22"/>
    <mergeCell ref="C21:C22"/>
    <mergeCell ref="H21:H22"/>
    <mergeCell ref="I21:I22"/>
    <mergeCell ref="J21:J22"/>
    <mergeCell ref="K21:K22"/>
    <mergeCell ref="L21:L22"/>
    <mergeCell ref="B19:B20"/>
    <mergeCell ref="C19:C20"/>
    <mergeCell ref="H19:H20"/>
    <mergeCell ref="I19:I20"/>
    <mergeCell ref="J19:J20"/>
    <mergeCell ref="K19:K20"/>
    <mergeCell ref="L15:L16"/>
    <mergeCell ref="B17:B18"/>
    <mergeCell ref="C17:C18"/>
    <mergeCell ref="H17:H18"/>
    <mergeCell ref="I17:I18"/>
    <mergeCell ref="J17:J18"/>
    <mergeCell ref="K17:K18"/>
    <mergeCell ref="L17:L18"/>
    <mergeCell ref="B15:B16"/>
    <mergeCell ref="C15:C16"/>
    <mergeCell ref="H15:H16"/>
    <mergeCell ref="I15:I16"/>
    <mergeCell ref="J15:J16"/>
    <mergeCell ref="K15:K16"/>
    <mergeCell ref="L11:L12"/>
    <mergeCell ref="B13:B14"/>
    <mergeCell ref="C13:C14"/>
    <mergeCell ref="H13:H14"/>
    <mergeCell ref="I13:I14"/>
    <mergeCell ref="J13:J14"/>
    <mergeCell ref="K13:K14"/>
    <mergeCell ref="L13:L14"/>
    <mergeCell ref="B11:B12"/>
    <mergeCell ref="C11:C12"/>
    <mergeCell ref="H11:H12"/>
    <mergeCell ref="I11:I12"/>
    <mergeCell ref="J11:J12"/>
    <mergeCell ref="K11:K12"/>
    <mergeCell ref="L7:L8"/>
    <mergeCell ref="B9:B10"/>
    <mergeCell ref="C9:C10"/>
    <mergeCell ref="H9:H10"/>
    <mergeCell ref="I9:I10"/>
    <mergeCell ref="J9:J10"/>
    <mergeCell ref="K9:K10"/>
    <mergeCell ref="L9:L10"/>
    <mergeCell ref="B7:B8"/>
    <mergeCell ref="C7:C8"/>
    <mergeCell ref="H7:H8"/>
    <mergeCell ref="I7:I8"/>
    <mergeCell ref="J7:J8"/>
    <mergeCell ref="K7:K8"/>
    <mergeCell ref="C2:D2"/>
    <mergeCell ref="B3:B4"/>
    <mergeCell ref="C3:C4"/>
    <mergeCell ref="H3:H4"/>
    <mergeCell ref="I3:I4"/>
    <mergeCell ref="J3:J4"/>
    <mergeCell ref="K3:K4"/>
    <mergeCell ref="L3:L4"/>
    <mergeCell ref="B5:B6"/>
    <mergeCell ref="C5:C6"/>
    <mergeCell ref="H5:H6"/>
    <mergeCell ref="I5:I6"/>
    <mergeCell ref="J5:J6"/>
    <mergeCell ref="K5:K6"/>
    <mergeCell ref="L5:L6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3:U115"/>
  <sheetViews>
    <sheetView tabSelected="1" topLeftCell="A40" zoomScaleNormal="100" workbookViewId="0">
      <selection activeCell="S54" sqref="S54:S60"/>
    </sheetView>
  </sheetViews>
  <sheetFormatPr defaultRowHeight="14.4" x14ac:dyDescent="0.3"/>
  <sheetData>
    <row r="3" spans="1:21" x14ac:dyDescent="0.3">
      <c r="A3" s="41" t="s">
        <v>12</v>
      </c>
      <c r="M3" s="42" t="s">
        <v>24</v>
      </c>
      <c r="N3" s="43"/>
      <c r="O3" s="44"/>
      <c r="P3" s="43" t="s">
        <v>25</v>
      </c>
      <c r="Q3" s="43"/>
      <c r="R3" s="44"/>
      <c r="S3" s="43" t="s">
        <v>26</v>
      </c>
      <c r="T3" s="43"/>
      <c r="U3" s="44"/>
    </row>
    <row r="4" spans="1:21" x14ac:dyDescent="0.3">
      <c r="A4" s="42" t="s">
        <v>27</v>
      </c>
      <c r="B4" s="43" t="s">
        <v>9</v>
      </c>
      <c r="C4" s="43" t="s">
        <v>10</v>
      </c>
      <c r="D4" s="44" t="s">
        <v>28</v>
      </c>
      <c r="E4" s="42" t="s">
        <v>29</v>
      </c>
      <c r="F4" s="43" t="s">
        <v>9</v>
      </c>
      <c r="G4" s="43" t="s">
        <v>10</v>
      </c>
      <c r="H4" s="44" t="s">
        <v>28</v>
      </c>
      <c r="I4" s="42" t="s">
        <v>30</v>
      </c>
      <c r="J4" s="43" t="s">
        <v>9</v>
      </c>
      <c r="K4" s="43" t="s">
        <v>10</v>
      </c>
      <c r="L4" s="43" t="s">
        <v>28</v>
      </c>
      <c r="M4" s="45" t="s">
        <v>9</v>
      </c>
      <c r="N4" t="s">
        <v>10</v>
      </c>
      <c r="O4" s="46" t="s">
        <v>28</v>
      </c>
      <c r="P4" t="s">
        <v>9</v>
      </c>
      <c r="Q4" t="s">
        <v>10</v>
      </c>
      <c r="R4" s="46" t="s">
        <v>28</v>
      </c>
      <c r="S4" t="s">
        <v>9</v>
      </c>
      <c r="T4" t="s">
        <v>10</v>
      </c>
      <c r="U4" s="46" t="s">
        <v>28</v>
      </c>
    </row>
    <row r="5" spans="1:21" x14ac:dyDescent="0.3">
      <c r="A5" s="45"/>
      <c r="D5" s="46"/>
      <c r="E5" s="45"/>
      <c r="H5" s="46"/>
      <c r="I5" s="45"/>
      <c r="M5" s="45"/>
      <c r="O5" s="46"/>
      <c r="R5" s="46"/>
      <c r="U5" s="46"/>
    </row>
    <row r="6" spans="1:21" x14ac:dyDescent="0.3">
      <c r="A6" s="45">
        <v>0</v>
      </c>
      <c r="B6" s="47">
        <v>46.059999999999945</v>
      </c>
      <c r="C6" s="47">
        <v>47.719999999998208</v>
      </c>
      <c r="D6" s="48">
        <v>6.2200000000018463</v>
      </c>
      <c r="E6" s="49"/>
      <c r="F6" s="47">
        <v>41.600000000002524</v>
      </c>
      <c r="G6" s="47">
        <v>52.679999999998017</v>
      </c>
      <c r="H6" s="48">
        <v>5.7199999999994589</v>
      </c>
      <c r="I6" s="49"/>
      <c r="J6" s="47">
        <v>43.999999999999773</v>
      </c>
      <c r="K6" s="47">
        <v>52.680000000000859</v>
      </c>
      <c r="L6" s="47">
        <v>3.3199999999993679</v>
      </c>
      <c r="M6" s="49">
        <f>(B6+F6+J6)/3</f>
        <v>43.886666666667416</v>
      </c>
      <c r="N6" s="47">
        <f t="shared" ref="N6:O6" si="0">(C6+G6+K6)/3</f>
        <v>51.026666666665697</v>
      </c>
      <c r="O6" s="48">
        <f t="shared" si="0"/>
        <v>5.0866666666668907</v>
      </c>
      <c r="P6" s="47">
        <f>_xlfn.STDEV.S(B6,F6,J6)</f>
        <v>2.2321588951791531</v>
      </c>
      <c r="Q6" s="47">
        <f t="shared" ref="Q6:R6" si="1">_xlfn.STDEV.S(C6,G6,K6)</f>
        <v>2.8636573351812538</v>
      </c>
      <c r="R6" s="48">
        <f t="shared" si="1"/>
        <v>1.5502687938987225</v>
      </c>
      <c r="S6" s="47">
        <f>1.96*(P6/SQRT(3))</f>
        <v>2.5259255764511757</v>
      </c>
      <c r="T6" s="47">
        <f t="shared" ref="T6:U6" si="2">1.96*(Q6/SQRT(3))</f>
        <v>3.2405333333341373</v>
      </c>
      <c r="U6" s="48">
        <f t="shared" si="2"/>
        <v>1.7542942867284597</v>
      </c>
    </row>
    <row r="7" spans="1:21" x14ac:dyDescent="0.3">
      <c r="A7" s="45"/>
      <c r="B7" s="47"/>
      <c r="C7" s="47"/>
      <c r="D7" s="48"/>
      <c r="E7" s="49"/>
      <c r="F7" s="47"/>
      <c r="G7" s="47"/>
      <c r="H7" s="48"/>
      <c r="I7" s="49"/>
      <c r="J7" s="47"/>
      <c r="K7" s="47"/>
      <c r="L7" s="47"/>
      <c r="M7" s="49"/>
      <c r="N7" s="47"/>
      <c r="O7" s="48"/>
      <c r="P7" s="47"/>
      <c r="Q7" s="47"/>
      <c r="R7" s="48"/>
      <c r="S7" s="47"/>
      <c r="T7" s="47"/>
      <c r="U7" s="48"/>
    </row>
    <row r="8" spans="1:21" x14ac:dyDescent="0.3">
      <c r="A8" s="54">
        <v>1.0000000000000001E-5</v>
      </c>
      <c r="B8" s="47">
        <v>48.53999999999985</v>
      </c>
      <c r="C8" s="47">
        <v>44.8599999999999</v>
      </c>
      <c r="D8" s="48">
        <v>6.6000000000002501</v>
      </c>
      <c r="E8" s="49"/>
      <c r="F8" s="47">
        <v>43.440000000001078</v>
      </c>
      <c r="G8" s="47">
        <v>50.679999999999836</v>
      </c>
      <c r="H8" s="48">
        <v>5.879999999999086</v>
      </c>
      <c r="I8" s="49"/>
      <c r="J8" s="47">
        <v>45.300000000000296</v>
      </c>
      <c r="K8" s="47">
        <v>52.259999999998286</v>
      </c>
      <c r="L8" s="47">
        <v>2.4400000000014188</v>
      </c>
      <c r="M8" s="49">
        <f t="shared" ref="M8:M12" si="3">(B8+F8+J8)/3</f>
        <v>45.76000000000041</v>
      </c>
      <c r="N8" s="47">
        <f t="shared" ref="N8:N12" si="4">(C8+G8+K8)/3</f>
        <v>49.266666666666005</v>
      </c>
      <c r="O8" s="48">
        <f t="shared" ref="O8:O12" si="5">(D8+H8+L8)/3</f>
        <v>4.973333333333585</v>
      </c>
      <c r="P8" s="47">
        <f t="shared" ref="P8:P12" si="6">_xlfn.STDEV.S(B8,F8,J8)</f>
        <v>2.580930064917867</v>
      </c>
      <c r="Q8" s="47">
        <f t="shared" ref="Q8:Q12" si="7">_xlfn.STDEV.S(C8,G8,K8)</f>
        <v>3.8971955728867922</v>
      </c>
      <c r="R8" s="48">
        <f t="shared" ref="R8:R12" si="8">_xlfn.STDEV.S(D8,H8,L8)</f>
        <v>2.2232708636892</v>
      </c>
      <c r="S8" s="47">
        <f t="shared" ref="S8:S12" si="9">1.96*(P8/SQRT(3))</f>
        <v>2.9205973087702604</v>
      </c>
      <c r="T8" s="47">
        <f t="shared" ref="T8:T12" si="10">1.96*(Q8/SQRT(3))</f>
        <v>4.4100919496579829</v>
      </c>
      <c r="U8" s="48">
        <f t="shared" ref="U8:U12" si="11">1.96*(R8/SQRT(3))</f>
        <v>2.5158678219995263</v>
      </c>
    </row>
    <row r="9" spans="1:21" x14ac:dyDescent="0.3">
      <c r="A9" s="45"/>
      <c r="B9" s="47"/>
      <c r="C9" s="47"/>
      <c r="D9" s="48"/>
      <c r="E9" s="49"/>
      <c r="F9" s="47"/>
      <c r="G9" s="47"/>
      <c r="H9" s="48"/>
      <c r="I9" s="49"/>
      <c r="J9" s="47"/>
      <c r="K9" s="47"/>
      <c r="L9" s="47"/>
      <c r="M9" s="49"/>
      <c r="N9" s="47"/>
      <c r="O9" s="48"/>
      <c r="P9" s="47"/>
      <c r="Q9" s="47"/>
      <c r="R9" s="48"/>
      <c r="S9" s="47"/>
      <c r="T9" s="47"/>
      <c r="U9" s="48"/>
    </row>
    <row r="10" spans="1:21" x14ac:dyDescent="0.3">
      <c r="A10" s="54">
        <v>1E-3</v>
      </c>
      <c r="B10" s="47">
        <v>47.259999999999991</v>
      </c>
      <c r="C10" s="47">
        <v>45.240000000001146</v>
      </c>
      <c r="D10" s="48">
        <v>7.4999999999988631</v>
      </c>
      <c r="E10" s="49"/>
      <c r="F10" s="47">
        <v>48.720000000000141</v>
      </c>
      <c r="G10" s="47">
        <v>47.219999999998663</v>
      </c>
      <c r="H10" s="48">
        <v>4.060000000001196</v>
      </c>
      <c r="I10" s="49"/>
      <c r="J10" s="47">
        <v>46.999999999999886</v>
      </c>
      <c r="K10" s="47">
        <v>47.272000000000958</v>
      </c>
      <c r="L10" s="47">
        <v>5.727999999999156</v>
      </c>
      <c r="M10" s="49">
        <f t="shared" si="3"/>
        <v>47.660000000000004</v>
      </c>
      <c r="N10" s="47">
        <f t="shared" si="4"/>
        <v>46.577333333333591</v>
      </c>
      <c r="O10" s="48">
        <f t="shared" si="5"/>
        <v>5.762666666666405</v>
      </c>
      <c r="P10" s="47">
        <f t="shared" si="6"/>
        <v>0.9271461589200638</v>
      </c>
      <c r="Q10" s="47">
        <f t="shared" si="7"/>
        <v>1.1584564442962915</v>
      </c>
      <c r="R10" s="48">
        <f t="shared" si="8"/>
        <v>1.7202619955487448</v>
      </c>
      <c r="S10" s="47">
        <f t="shared" si="9"/>
        <v>1.0491646454840275</v>
      </c>
      <c r="T10" s="47">
        <f t="shared" si="10"/>
        <v>1.3109168743194843</v>
      </c>
      <c r="U10" s="48">
        <f t="shared" si="11"/>
        <v>1.9466597033652313</v>
      </c>
    </row>
    <row r="11" spans="1:21" x14ac:dyDescent="0.3">
      <c r="A11" s="45"/>
      <c r="B11" s="47"/>
      <c r="C11" s="47"/>
      <c r="D11" s="48"/>
      <c r="E11" s="49"/>
      <c r="F11" s="47"/>
      <c r="G11" s="47"/>
      <c r="H11" s="48"/>
      <c r="I11" s="49"/>
      <c r="J11" s="47"/>
      <c r="K11" s="47"/>
      <c r="L11" s="47"/>
      <c r="M11" s="49"/>
      <c r="N11" s="47"/>
      <c r="O11" s="48"/>
      <c r="P11" s="47"/>
      <c r="Q11" s="47"/>
      <c r="R11" s="48"/>
      <c r="S11" s="47"/>
      <c r="T11" s="47"/>
      <c r="U11" s="48"/>
    </row>
    <row r="12" spans="1:21" x14ac:dyDescent="0.3">
      <c r="A12" s="50">
        <v>0.1</v>
      </c>
      <c r="B12" s="51">
        <v>47.540000000000759</v>
      </c>
      <c r="C12" s="51">
        <v>46.700000000001296</v>
      </c>
      <c r="D12" s="52">
        <v>5.7599999999979445</v>
      </c>
      <c r="E12" s="53"/>
      <c r="F12" s="51">
        <v>51.980000000000359</v>
      </c>
      <c r="G12" s="51">
        <v>43.219999999999459</v>
      </c>
      <c r="H12" s="52">
        <v>4.8000000000001819</v>
      </c>
      <c r="I12" s="53"/>
      <c r="J12" s="51">
        <v>49.199999999999022</v>
      </c>
      <c r="K12" s="51">
        <v>47.679999999999723</v>
      </c>
      <c r="L12" s="51">
        <v>3.1200000000012551</v>
      </c>
      <c r="M12" s="53">
        <f t="shared" si="3"/>
        <v>49.57333333333338</v>
      </c>
      <c r="N12" s="51">
        <f t="shared" si="4"/>
        <v>45.866666666666823</v>
      </c>
      <c r="O12" s="52">
        <f t="shared" si="5"/>
        <v>4.5599999999997936</v>
      </c>
      <c r="P12" s="51">
        <f t="shared" si="6"/>
        <v>2.2434200082314097</v>
      </c>
      <c r="Q12" s="51">
        <f t="shared" si="7"/>
        <v>2.3438714412986354</v>
      </c>
      <c r="R12" s="52">
        <f t="shared" si="8"/>
        <v>1.3362634470776229</v>
      </c>
      <c r="S12" s="51">
        <f t="shared" si="9"/>
        <v>2.5386687254892819</v>
      </c>
      <c r="T12" s="51">
        <f t="shared" si="10"/>
        <v>2.6523402228561013</v>
      </c>
      <c r="U12" s="52">
        <f t="shared" si="11"/>
        <v>1.5121244393219047</v>
      </c>
    </row>
    <row r="13" spans="1:21" x14ac:dyDescent="0.3">
      <c r="B13" s="47"/>
      <c r="C13" s="47"/>
      <c r="D13" s="47"/>
      <c r="E13" s="47"/>
      <c r="F13" s="47"/>
      <c r="G13" s="47"/>
      <c r="H13" s="47"/>
      <c r="I13" s="47"/>
      <c r="J13" s="47"/>
      <c r="K13" s="47"/>
      <c r="L13" s="47"/>
      <c r="M13" s="47"/>
      <c r="N13" s="47"/>
      <c r="O13" s="47"/>
      <c r="P13" s="47"/>
      <c r="Q13" s="47"/>
      <c r="R13" s="47"/>
      <c r="S13" s="47"/>
      <c r="T13" s="47"/>
      <c r="U13" s="47"/>
    </row>
    <row r="15" spans="1:21" x14ac:dyDescent="0.3">
      <c r="A15" s="41" t="s">
        <v>13</v>
      </c>
      <c r="M15" s="42" t="s">
        <v>24</v>
      </c>
      <c r="N15" s="43"/>
      <c r="O15" s="44"/>
      <c r="P15" s="43" t="s">
        <v>25</v>
      </c>
      <c r="Q15" s="43"/>
      <c r="R15" s="44"/>
      <c r="S15" s="43" t="s">
        <v>26</v>
      </c>
      <c r="T15" s="43"/>
      <c r="U15" s="44"/>
    </row>
    <row r="16" spans="1:21" x14ac:dyDescent="0.3">
      <c r="A16" s="42" t="s">
        <v>27</v>
      </c>
      <c r="B16" s="43" t="s">
        <v>9</v>
      </c>
      <c r="C16" s="43" t="s">
        <v>10</v>
      </c>
      <c r="D16" s="44" t="s">
        <v>28</v>
      </c>
      <c r="E16" s="42" t="s">
        <v>29</v>
      </c>
      <c r="F16" s="43" t="s">
        <v>9</v>
      </c>
      <c r="G16" s="43" t="s">
        <v>10</v>
      </c>
      <c r="H16" s="44" t="s">
        <v>28</v>
      </c>
      <c r="I16" s="42" t="s">
        <v>30</v>
      </c>
      <c r="J16" s="43" t="s">
        <v>9</v>
      </c>
      <c r="K16" s="43" t="s">
        <v>10</v>
      </c>
      <c r="L16" s="43" t="s">
        <v>28</v>
      </c>
      <c r="M16" s="42" t="s">
        <v>9</v>
      </c>
      <c r="N16" s="43" t="s">
        <v>10</v>
      </c>
      <c r="O16" s="44" t="s">
        <v>28</v>
      </c>
      <c r="P16" s="43" t="s">
        <v>9</v>
      </c>
      <c r="Q16" s="43" t="s">
        <v>10</v>
      </c>
      <c r="R16" s="44" t="s">
        <v>28</v>
      </c>
      <c r="S16" s="43" t="s">
        <v>9</v>
      </c>
      <c r="T16" s="43" t="s">
        <v>10</v>
      </c>
      <c r="U16" s="44" t="s">
        <v>28</v>
      </c>
    </row>
    <row r="17" spans="1:21" x14ac:dyDescent="0.3">
      <c r="A17" s="45"/>
      <c r="D17" s="46"/>
      <c r="E17" s="45"/>
      <c r="H17" s="46"/>
      <c r="I17" s="45"/>
      <c r="M17" s="45"/>
      <c r="O17" s="46"/>
      <c r="R17" s="46"/>
      <c r="U17" s="46"/>
    </row>
    <row r="18" spans="1:21" x14ac:dyDescent="0.3">
      <c r="A18" s="45">
        <v>0</v>
      </c>
      <c r="B18" s="47">
        <v>5.9799999999995634</v>
      </c>
      <c r="C18" s="47">
        <v>86.999999999997613</v>
      </c>
      <c r="D18" s="48">
        <v>7.020000000002824</v>
      </c>
      <c r="E18" s="49"/>
      <c r="F18" s="47">
        <v>2.2999999999996135</v>
      </c>
      <c r="G18" s="47">
        <v>91.920000000001778</v>
      </c>
      <c r="H18" s="48">
        <v>5.7799999999986085</v>
      </c>
      <c r="I18" s="49"/>
      <c r="J18" s="47">
        <v>3.8999999999987267</v>
      </c>
      <c r="K18" s="47">
        <v>92.93999999999869</v>
      </c>
      <c r="L18" s="47">
        <v>3.160000000002583</v>
      </c>
      <c r="M18" s="49">
        <f>(B18+F18+J18)/3</f>
        <v>4.0599999999993015</v>
      </c>
      <c r="N18" s="47">
        <f t="shared" ref="N18:O18" si="12">(C18+G18+K18)/3</f>
        <v>90.619999999999365</v>
      </c>
      <c r="O18" s="48">
        <f t="shared" si="12"/>
        <v>5.3200000000013388</v>
      </c>
      <c r="P18" s="47">
        <f>_xlfn.STDEV.S(B18,F18,J18)</f>
        <v>1.8452100151473394</v>
      </c>
      <c r="Q18" s="47">
        <f t="shared" ref="Q18:R18" si="13">_xlfn.STDEV.S(C18,G18,K18)</f>
        <v>3.1762241734499654</v>
      </c>
      <c r="R18" s="48">
        <f t="shared" si="13"/>
        <v>1.9706851600391626</v>
      </c>
      <c r="S18" s="47">
        <f>1.96*(P18/SQRT(3))</f>
        <v>2.0880516979551516</v>
      </c>
      <c r="T18" s="47">
        <f t="shared" ref="T18:U18" si="14">1.96*(Q18/SQRT(3))</f>
        <v>3.5942360078339508</v>
      </c>
      <c r="U18" s="48">
        <f t="shared" si="14"/>
        <v>2.2300401909677579</v>
      </c>
    </row>
    <row r="19" spans="1:21" x14ac:dyDescent="0.3">
      <c r="A19" s="45"/>
      <c r="B19" s="47"/>
      <c r="C19" s="47"/>
      <c r="D19" s="48"/>
      <c r="E19" s="49"/>
      <c r="F19" s="47"/>
      <c r="G19" s="47"/>
      <c r="H19" s="48"/>
      <c r="I19" s="49"/>
      <c r="J19" s="47"/>
      <c r="K19" s="47"/>
      <c r="L19" s="47"/>
      <c r="M19" s="49"/>
      <c r="N19" s="47"/>
      <c r="O19" s="48"/>
      <c r="P19" s="47"/>
      <c r="Q19" s="47"/>
      <c r="R19" s="48"/>
      <c r="S19" s="47"/>
      <c r="T19" s="47"/>
      <c r="U19" s="48"/>
    </row>
    <row r="20" spans="1:21" x14ac:dyDescent="0.3">
      <c r="A20" s="54">
        <v>1.0000000000000001E-5</v>
      </c>
      <c r="B20" s="47">
        <v>7.6399999999978263</v>
      </c>
      <c r="C20" s="47">
        <v>85.179999999999723</v>
      </c>
      <c r="D20" s="48">
        <v>7.1800000000024511</v>
      </c>
      <c r="E20" s="49"/>
      <c r="F20" s="47">
        <v>3.4400000000005093</v>
      </c>
      <c r="G20" s="47">
        <v>91.259999999999764</v>
      </c>
      <c r="H20" s="48">
        <v>5.2999999999997272</v>
      </c>
      <c r="I20" s="49"/>
      <c r="J20" s="47">
        <v>7.4600000000003774</v>
      </c>
      <c r="K20" s="47">
        <v>87.120000000001596</v>
      </c>
      <c r="L20" s="47">
        <v>5.4199999999980264</v>
      </c>
      <c r="M20" s="49">
        <f t="shared" ref="M20:M24" si="15">(B20+F20+J20)/3</f>
        <v>6.1799999999995707</v>
      </c>
      <c r="N20" s="47">
        <f t="shared" ref="N20:N24" si="16">(C20+G20+K20)/3</f>
        <v>87.853333333333694</v>
      </c>
      <c r="O20" s="48">
        <f t="shared" ref="O20:O24" si="17">(D20+H20+L20)/3</f>
        <v>5.9666666666667352</v>
      </c>
      <c r="P20" s="47">
        <f t="shared" ref="P20:P24" si="18">_xlfn.STDEV.S(B20,F20,J20)</f>
        <v>2.3746157583903797</v>
      </c>
      <c r="Q20" s="47">
        <f t="shared" ref="Q20:Q24" si="19">_xlfn.STDEV.S(C20,G20,K20)</f>
        <v>3.1056292974745228</v>
      </c>
      <c r="R20" s="48">
        <f t="shared" ref="R20:R24" si="20">_xlfn.STDEV.S(D20,H20,L20)</f>
        <v>1.0524891131681935</v>
      </c>
      <c r="S20" s="47">
        <f t="shared" ref="S20:S24" si="21">1.96*(P20/SQRT(3))</f>
        <v>2.6871306927640819</v>
      </c>
      <c r="T20" s="47">
        <f t="shared" ref="T20:T24" si="22">1.96*(Q20/SQRT(3))</f>
        <v>3.514350385364204</v>
      </c>
      <c r="U20" s="48">
        <f t="shared" ref="U20:U24" si="23">1.96*(R20/SQRT(3))</f>
        <v>1.1910035507013419</v>
      </c>
    </row>
    <row r="21" spans="1:21" x14ac:dyDescent="0.3">
      <c r="A21" s="45"/>
      <c r="B21" s="47"/>
      <c r="C21" s="47"/>
      <c r="D21" s="48"/>
      <c r="E21" s="49"/>
      <c r="F21" s="47"/>
      <c r="G21" s="47"/>
      <c r="H21" s="48"/>
      <c r="I21" s="49"/>
      <c r="J21" s="47"/>
      <c r="K21" s="47"/>
      <c r="L21" s="47"/>
      <c r="M21" s="49"/>
      <c r="N21" s="47"/>
      <c r="O21" s="48"/>
      <c r="P21" s="47"/>
      <c r="Q21" s="47"/>
      <c r="R21" s="48"/>
      <c r="S21" s="47"/>
      <c r="T21" s="47"/>
      <c r="U21" s="48"/>
    </row>
    <row r="22" spans="1:21" x14ac:dyDescent="0.3">
      <c r="A22" s="54">
        <v>1E-3</v>
      </c>
      <c r="B22" s="47">
        <v>29.14000000000101</v>
      </c>
      <c r="C22" s="47">
        <v>66.699999999997317</v>
      </c>
      <c r="D22" s="48">
        <v>4.1600000000016735</v>
      </c>
      <c r="E22" s="49"/>
      <c r="F22" s="47">
        <v>26.720000000000255</v>
      </c>
      <c r="G22" s="47">
        <v>68.319999999999936</v>
      </c>
      <c r="H22" s="48">
        <v>4.959999999999809</v>
      </c>
      <c r="I22" s="49"/>
      <c r="J22" s="47">
        <v>35.200000000000387</v>
      </c>
      <c r="K22" s="47">
        <v>59.319999999999595</v>
      </c>
      <c r="L22" s="47">
        <v>5.4800000000000182</v>
      </c>
      <c r="M22" s="49">
        <f t="shared" si="15"/>
        <v>30.353333333333882</v>
      </c>
      <c r="N22" s="47">
        <f t="shared" si="16"/>
        <v>64.77999999999895</v>
      </c>
      <c r="O22" s="48">
        <f t="shared" si="17"/>
        <v>4.8666666666671672</v>
      </c>
      <c r="P22" s="47">
        <f t="shared" si="18"/>
        <v>4.3682643387658224</v>
      </c>
      <c r="Q22" s="47">
        <f t="shared" si="19"/>
        <v>4.7973742818334317</v>
      </c>
      <c r="R22" s="48">
        <f t="shared" si="20"/>
        <v>0.6649310741213289</v>
      </c>
      <c r="S22" s="47">
        <f t="shared" si="21"/>
        <v>4.9431564400806653</v>
      </c>
      <c r="T22" s="47">
        <f t="shared" si="22"/>
        <v>5.4287400527190428</v>
      </c>
      <c r="U22" s="48">
        <f t="shared" si="23"/>
        <v>0.75244034388753267</v>
      </c>
    </row>
    <row r="23" spans="1:21" x14ac:dyDescent="0.3">
      <c r="A23" s="45"/>
      <c r="B23" s="47"/>
      <c r="C23" s="47"/>
      <c r="D23" s="48"/>
      <c r="E23" s="49"/>
      <c r="F23" s="47"/>
      <c r="G23" s="47"/>
      <c r="H23" s="48"/>
      <c r="I23" s="49"/>
      <c r="J23" s="47"/>
      <c r="K23" s="47"/>
      <c r="L23" s="47"/>
      <c r="M23" s="49"/>
      <c r="N23" s="47"/>
      <c r="O23" s="48"/>
      <c r="P23" s="47"/>
      <c r="Q23" s="47"/>
      <c r="R23" s="48"/>
      <c r="S23" s="47"/>
      <c r="T23" s="47"/>
      <c r="U23" s="48"/>
    </row>
    <row r="24" spans="1:21" x14ac:dyDescent="0.3">
      <c r="A24" s="50">
        <v>0.1</v>
      </c>
      <c r="B24" s="51">
        <v>38.760000000002037</v>
      </c>
      <c r="C24" s="51">
        <v>56.560000000001764</v>
      </c>
      <c r="D24" s="52">
        <v>4.6799999999961983</v>
      </c>
      <c r="E24" s="53"/>
      <c r="F24" s="51">
        <v>33.240000000000691</v>
      </c>
      <c r="G24" s="51">
        <v>62.260000000000559</v>
      </c>
      <c r="H24" s="52">
        <v>4.4999999999987494</v>
      </c>
      <c r="I24" s="53"/>
      <c r="J24" s="51">
        <v>37.160000000000082</v>
      </c>
      <c r="K24" s="51">
        <v>58.720000000002415</v>
      </c>
      <c r="L24" s="51">
        <v>4.1199999999975034</v>
      </c>
      <c r="M24" s="53">
        <f t="shared" si="15"/>
        <v>36.386666666667601</v>
      </c>
      <c r="N24" s="51">
        <f t="shared" si="16"/>
        <v>59.180000000001577</v>
      </c>
      <c r="O24" s="52">
        <f t="shared" si="17"/>
        <v>4.4333333333308174</v>
      </c>
      <c r="P24" s="51">
        <f t="shared" si="18"/>
        <v>2.8400938951619286</v>
      </c>
      <c r="Q24" s="51">
        <f t="shared" si="19"/>
        <v>2.8777074208466691</v>
      </c>
      <c r="R24" s="52">
        <f t="shared" si="20"/>
        <v>0.28589042189813646</v>
      </c>
      <c r="S24" s="51">
        <f t="shared" si="21"/>
        <v>3.2138687907952828</v>
      </c>
      <c r="T24" s="51">
        <f t="shared" si="22"/>
        <v>3.2564325019866236</v>
      </c>
      <c r="U24" s="52">
        <f t="shared" si="23"/>
        <v>0.32351546760158451</v>
      </c>
    </row>
    <row r="25" spans="1:21" x14ac:dyDescent="0.3">
      <c r="B25" s="47"/>
      <c r="C25" s="47"/>
      <c r="D25" s="47"/>
      <c r="E25" s="47"/>
      <c r="F25" s="47"/>
      <c r="G25" s="47"/>
      <c r="H25" s="47"/>
      <c r="I25" s="47"/>
      <c r="J25" s="47"/>
      <c r="K25" s="47"/>
      <c r="L25" s="47"/>
      <c r="M25" s="47"/>
      <c r="N25" s="47"/>
      <c r="O25" s="47"/>
      <c r="P25" s="47"/>
      <c r="Q25" s="47"/>
      <c r="R25" s="47"/>
      <c r="S25" s="47"/>
      <c r="T25" s="47"/>
      <c r="U25" s="47"/>
    </row>
    <row r="27" spans="1:21" x14ac:dyDescent="0.3">
      <c r="A27" s="41" t="s">
        <v>14</v>
      </c>
      <c r="M27" s="42" t="s">
        <v>24</v>
      </c>
      <c r="N27" s="43"/>
      <c r="O27" s="44"/>
      <c r="P27" s="43" t="s">
        <v>25</v>
      </c>
      <c r="Q27" s="43"/>
      <c r="R27" s="44"/>
      <c r="S27" s="43" t="s">
        <v>26</v>
      </c>
      <c r="T27" s="43"/>
      <c r="U27" s="44"/>
    </row>
    <row r="28" spans="1:21" x14ac:dyDescent="0.3">
      <c r="A28" s="42" t="s">
        <v>27</v>
      </c>
      <c r="B28" s="43" t="s">
        <v>9</v>
      </c>
      <c r="C28" s="43" t="s">
        <v>10</v>
      </c>
      <c r="D28" s="44" t="s">
        <v>28</v>
      </c>
      <c r="E28" s="42" t="s">
        <v>29</v>
      </c>
      <c r="F28" s="43" t="s">
        <v>9</v>
      </c>
      <c r="G28" s="43" t="s">
        <v>10</v>
      </c>
      <c r="H28" s="44" t="s">
        <v>28</v>
      </c>
      <c r="I28" s="42" t="s">
        <v>30</v>
      </c>
      <c r="J28" s="43" t="s">
        <v>9</v>
      </c>
      <c r="K28" s="43" t="s">
        <v>10</v>
      </c>
      <c r="L28" s="43" t="s">
        <v>28</v>
      </c>
      <c r="M28" s="42" t="s">
        <v>9</v>
      </c>
      <c r="N28" s="43" t="s">
        <v>10</v>
      </c>
      <c r="O28" s="44" t="s">
        <v>28</v>
      </c>
      <c r="P28" s="43" t="s">
        <v>9</v>
      </c>
      <c r="Q28" s="43" t="s">
        <v>10</v>
      </c>
      <c r="R28" s="44" t="s">
        <v>28</v>
      </c>
      <c r="S28" s="43" t="s">
        <v>9</v>
      </c>
      <c r="T28" s="43" t="s">
        <v>10</v>
      </c>
      <c r="U28" s="44" t="s">
        <v>28</v>
      </c>
    </row>
    <row r="29" spans="1:21" x14ac:dyDescent="0.3">
      <c r="A29" s="45"/>
      <c r="D29" s="46"/>
      <c r="E29" s="45"/>
      <c r="H29" s="46"/>
      <c r="I29" s="45"/>
      <c r="M29" s="45"/>
      <c r="O29" s="46"/>
      <c r="R29" s="46"/>
      <c r="U29" s="46"/>
    </row>
    <row r="30" spans="1:21" x14ac:dyDescent="0.3">
      <c r="A30" s="45">
        <v>0</v>
      </c>
      <c r="B30" s="47">
        <v>4.379999999997608</v>
      </c>
      <c r="C30" s="47">
        <v>90.119999999998868</v>
      </c>
      <c r="D30" s="48">
        <v>5.5000000000035243</v>
      </c>
      <c r="E30" s="49"/>
      <c r="F30" s="47">
        <v>3.0799999999999272</v>
      </c>
      <c r="G30" s="47">
        <v>92.520000000001801</v>
      </c>
      <c r="H30" s="48">
        <v>4.399999999998272</v>
      </c>
      <c r="I30" s="49"/>
      <c r="J30" s="47">
        <v>3.4999999999996589</v>
      </c>
      <c r="K30" s="47">
        <v>91.64000000000101</v>
      </c>
      <c r="L30" s="47">
        <v>4.8599999999993315</v>
      </c>
      <c r="M30" s="49">
        <f>(B30+F30+J30)/3</f>
        <v>3.6533333333323981</v>
      </c>
      <c r="N30" s="47">
        <f t="shared" ref="N30:O30" si="24">(C30+G30+K30)/3</f>
        <v>91.426666666667231</v>
      </c>
      <c r="O30" s="48">
        <f t="shared" si="24"/>
        <v>4.9200000000003756</v>
      </c>
      <c r="P30" s="47">
        <f>_xlfn.STDEV.S(B30,F30,J30)</f>
        <v>0.66342545423859833</v>
      </c>
      <c r="Q30" s="47">
        <f t="shared" ref="Q30:R30" si="25">_xlfn.STDEV.S(C30,G30,K30)</f>
        <v>1.2141389267036113</v>
      </c>
      <c r="R30" s="48">
        <f t="shared" si="25"/>
        <v>0.55244909268002496</v>
      </c>
      <c r="S30" s="47">
        <f>1.96*(P30/SQRT(3))</f>
        <v>0.75073657460013277</v>
      </c>
      <c r="T30" s="47">
        <f t="shared" ref="T30:U30" si="26">1.96*(Q30/SQRT(3))</f>
        <v>1.3739275348852293</v>
      </c>
      <c r="U30" s="48">
        <f t="shared" si="26"/>
        <v>0.62515499944985875</v>
      </c>
    </row>
    <row r="31" spans="1:21" x14ac:dyDescent="0.3">
      <c r="A31" s="45"/>
      <c r="B31" s="47"/>
      <c r="C31" s="47"/>
      <c r="D31" s="48"/>
      <c r="E31" s="49"/>
      <c r="F31" s="47"/>
      <c r="G31" s="47"/>
      <c r="H31" s="48"/>
      <c r="I31" s="49"/>
      <c r="J31" s="47"/>
      <c r="K31" s="47"/>
      <c r="L31" s="47"/>
      <c r="M31" s="49"/>
      <c r="N31" s="47"/>
      <c r="O31" s="48"/>
      <c r="P31" s="47"/>
      <c r="Q31" s="47"/>
      <c r="R31" s="48"/>
      <c r="S31" s="47"/>
      <c r="T31" s="47"/>
      <c r="U31" s="48"/>
    </row>
    <row r="32" spans="1:21" x14ac:dyDescent="0.3">
      <c r="A32" s="54">
        <v>1.0000000000000001E-5</v>
      </c>
      <c r="B32" s="47">
        <v>13.059999999998695</v>
      </c>
      <c r="C32" s="47">
        <v>81.759999999999877</v>
      </c>
      <c r="D32" s="48">
        <v>5.1800000000014279</v>
      </c>
      <c r="E32" s="49"/>
      <c r="F32" s="47">
        <v>15.199999999998681</v>
      </c>
      <c r="G32" s="47">
        <v>80.300000000002569</v>
      </c>
      <c r="H32" s="48">
        <v>4.4999999999987494</v>
      </c>
      <c r="I32" s="49"/>
      <c r="J32" s="47">
        <v>15.260000000000673</v>
      </c>
      <c r="K32" s="47">
        <v>80.039999999999623</v>
      </c>
      <c r="L32" s="47">
        <v>4.6999999999997044</v>
      </c>
      <c r="M32" s="49">
        <f t="shared" ref="M32:M36" si="27">(B32+F32+J32)/3</f>
        <v>14.506666666666016</v>
      </c>
      <c r="N32" s="47">
        <f t="shared" ref="N32:N36" si="28">(C32+G32+K32)/3</f>
        <v>80.700000000000685</v>
      </c>
      <c r="O32" s="48">
        <f t="shared" ref="O32:O36" si="29">(D32+H32+L32)/3</f>
        <v>4.7933333333332939</v>
      </c>
      <c r="P32" s="47">
        <f t="shared" ref="P32:P36" si="30">_xlfn.STDEV.S(B32,F32,J32)</f>
        <v>1.2532092137128636</v>
      </c>
      <c r="Q32" s="47">
        <f t="shared" ref="Q32:Q36" si="31">_xlfn.STDEV.S(C32,G32,K32)</f>
        <v>0.92714615891945062</v>
      </c>
      <c r="R32" s="48">
        <f t="shared" ref="R32:R36" si="32">_xlfn.STDEV.S(D32,H32,L32)</f>
        <v>0.34947579792351841</v>
      </c>
      <c r="S32" s="47">
        <f t="shared" ref="S32:S36" si="33">1.96*(P32/SQRT(3))</f>
        <v>1.4181397267005607</v>
      </c>
      <c r="T32" s="47">
        <f t="shared" ref="T32:T36" si="34">1.96*(Q32/SQRT(3))</f>
        <v>1.0491646454833339</v>
      </c>
      <c r="U32" s="48">
        <f t="shared" ref="U32:U36" si="35">1.96*(R32/SQRT(3))</f>
        <v>0.39546909417254911</v>
      </c>
    </row>
    <row r="33" spans="1:21" x14ac:dyDescent="0.3">
      <c r="A33" s="45"/>
      <c r="B33" s="47"/>
      <c r="C33" s="47"/>
      <c r="D33" s="48"/>
      <c r="E33" s="49"/>
      <c r="F33" s="47"/>
      <c r="G33" s="47"/>
      <c r="H33" s="48"/>
      <c r="I33" s="49"/>
      <c r="J33" s="47"/>
      <c r="K33" s="47"/>
      <c r="L33" s="47"/>
      <c r="M33" s="49"/>
      <c r="N33" s="47"/>
      <c r="O33" s="48"/>
      <c r="P33" s="47"/>
      <c r="Q33" s="47"/>
      <c r="R33" s="48"/>
      <c r="S33" s="47"/>
      <c r="T33" s="47"/>
      <c r="U33" s="48"/>
    </row>
    <row r="34" spans="1:21" x14ac:dyDescent="0.3">
      <c r="A34" s="54">
        <v>1E-3</v>
      </c>
      <c r="B34" s="47">
        <v>30.940000000001078</v>
      </c>
      <c r="C34" s="47">
        <v>64.160000000001105</v>
      </c>
      <c r="D34" s="48">
        <v>4.8999999999978172</v>
      </c>
      <c r="E34" s="49"/>
      <c r="F34" s="47">
        <v>38.25999999999965</v>
      </c>
      <c r="G34" s="47">
        <v>57.479999999998199</v>
      </c>
      <c r="H34" s="48">
        <v>4.260000000002151</v>
      </c>
      <c r="I34" s="49"/>
      <c r="J34" s="47">
        <v>39.539999999999509</v>
      </c>
      <c r="K34" s="47">
        <v>56.700000000000728</v>
      </c>
      <c r="L34" s="47">
        <v>3.7599999999997635</v>
      </c>
      <c r="M34" s="49">
        <f t="shared" si="27"/>
        <v>36.246666666666748</v>
      </c>
      <c r="N34" s="47">
        <f t="shared" si="28"/>
        <v>59.44666666666668</v>
      </c>
      <c r="O34" s="48">
        <f t="shared" si="29"/>
        <v>4.3066666666665769</v>
      </c>
      <c r="P34" s="47">
        <f t="shared" si="30"/>
        <v>4.6400574709076032</v>
      </c>
      <c r="Q34" s="47">
        <f t="shared" si="31"/>
        <v>4.1004552592779362</v>
      </c>
      <c r="R34" s="48">
        <f t="shared" si="32"/>
        <v>0.57143095237488273</v>
      </c>
      <c r="S34" s="47">
        <f t="shared" si="33"/>
        <v>5.2507193225723237</v>
      </c>
      <c r="T34" s="47">
        <f t="shared" si="34"/>
        <v>4.6401019375785015</v>
      </c>
      <c r="U34" s="48">
        <f t="shared" si="35"/>
        <v>0.64663499578676864</v>
      </c>
    </row>
    <row r="35" spans="1:21" x14ac:dyDescent="0.3">
      <c r="A35" s="45"/>
      <c r="B35" s="47"/>
      <c r="C35" s="47"/>
      <c r="D35" s="48"/>
      <c r="E35" s="49"/>
      <c r="F35" s="47"/>
      <c r="G35" s="47"/>
      <c r="H35" s="48"/>
      <c r="I35" s="49"/>
      <c r="J35" s="47"/>
      <c r="K35" s="47"/>
      <c r="L35" s="47"/>
      <c r="M35" s="49"/>
      <c r="N35" s="47"/>
      <c r="O35" s="48"/>
      <c r="P35" s="47"/>
      <c r="Q35" s="47"/>
      <c r="R35" s="48"/>
      <c r="S35" s="47"/>
      <c r="T35" s="47"/>
      <c r="U35" s="48"/>
    </row>
    <row r="36" spans="1:21" x14ac:dyDescent="0.3">
      <c r="A36" s="50">
        <v>0.1</v>
      </c>
      <c r="B36" s="51">
        <v>40.140000000002374</v>
      </c>
      <c r="C36" s="51">
        <v>55.860000000001264</v>
      </c>
      <c r="D36" s="52">
        <v>3.999999999996362</v>
      </c>
      <c r="E36" s="53"/>
      <c r="F36" s="51">
        <v>40.960000000001173</v>
      </c>
      <c r="G36" s="51">
        <v>53.439999999997667</v>
      </c>
      <c r="H36" s="52">
        <v>5.6000000000011596</v>
      </c>
      <c r="I36" s="53"/>
      <c r="J36" s="51">
        <v>40.960000000001173</v>
      </c>
      <c r="K36" s="51">
        <v>54.38000000000045</v>
      </c>
      <c r="L36" s="51">
        <v>4.6599999999983766</v>
      </c>
      <c r="M36" s="53">
        <f t="shared" si="27"/>
        <v>40.686666666668238</v>
      </c>
      <c r="N36" s="51">
        <f t="shared" si="28"/>
        <v>54.559999999999796</v>
      </c>
      <c r="O36" s="52">
        <f t="shared" si="29"/>
        <v>4.7533333333319661</v>
      </c>
      <c r="P36" s="51">
        <f t="shared" si="30"/>
        <v>0.47342722073479998</v>
      </c>
      <c r="Q36" s="51">
        <f t="shared" si="31"/>
        <v>1.2200000000017113</v>
      </c>
      <c r="R36" s="52">
        <f t="shared" si="32"/>
        <v>0.80407296518239568</v>
      </c>
      <c r="S36" s="51">
        <f t="shared" si="33"/>
        <v>0.53573333333254891</v>
      </c>
      <c r="T36" s="51">
        <f t="shared" si="34"/>
        <v>1.3805599636881698</v>
      </c>
      <c r="U36" s="52">
        <f t="shared" si="35"/>
        <v>0.90989421607646725</v>
      </c>
    </row>
    <row r="37" spans="1:21" x14ac:dyDescent="0.3">
      <c r="B37" s="47"/>
      <c r="C37" s="47"/>
      <c r="D37" s="47"/>
      <c r="E37" s="47"/>
      <c r="F37" s="47"/>
      <c r="G37" s="47"/>
      <c r="H37" s="47"/>
      <c r="I37" s="47"/>
      <c r="J37" s="47"/>
      <c r="K37" s="47"/>
      <c r="L37" s="47"/>
      <c r="M37" s="47"/>
      <c r="N37" s="47"/>
      <c r="O37" s="47"/>
      <c r="P37" s="47"/>
      <c r="Q37" s="47"/>
      <c r="R37" s="47"/>
      <c r="S37" s="47"/>
      <c r="T37" s="47"/>
      <c r="U37" s="47"/>
    </row>
    <row r="39" spans="1:21" x14ac:dyDescent="0.3">
      <c r="A39" s="41" t="s">
        <v>15</v>
      </c>
      <c r="M39" s="42" t="s">
        <v>24</v>
      </c>
      <c r="N39" s="43"/>
      <c r="O39" s="44"/>
      <c r="P39" s="42" t="s">
        <v>25</v>
      </c>
      <c r="Q39" s="43"/>
      <c r="R39" s="44"/>
      <c r="S39" s="42" t="s">
        <v>26</v>
      </c>
      <c r="T39" s="43"/>
      <c r="U39" s="44"/>
    </row>
    <row r="40" spans="1:21" x14ac:dyDescent="0.3">
      <c r="A40" s="42" t="s">
        <v>27</v>
      </c>
      <c r="B40" s="43" t="s">
        <v>9</v>
      </c>
      <c r="C40" s="43" t="s">
        <v>10</v>
      </c>
      <c r="D40" s="44" t="s">
        <v>28</v>
      </c>
      <c r="E40" s="42" t="s">
        <v>29</v>
      </c>
      <c r="F40" s="43" t="s">
        <v>9</v>
      </c>
      <c r="G40" s="43" t="s">
        <v>10</v>
      </c>
      <c r="H40" s="44" t="s">
        <v>28</v>
      </c>
      <c r="I40" s="42" t="s">
        <v>30</v>
      </c>
      <c r="J40" s="43" t="s">
        <v>9</v>
      </c>
      <c r="K40" s="43" t="s">
        <v>10</v>
      </c>
      <c r="L40" s="43" t="s">
        <v>28</v>
      </c>
      <c r="M40" s="42" t="s">
        <v>9</v>
      </c>
      <c r="N40" s="43" t="s">
        <v>10</v>
      </c>
      <c r="O40" s="44" t="s">
        <v>28</v>
      </c>
      <c r="P40" s="43" t="s">
        <v>9</v>
      </c>
      <c r="Q40" s="43" t="s">
        <v>10</v>
      </c>
      <c r="R40" s="44" t="s">
        <v>28</v>
      </c>
      <c r="S40" s="43" t="s">
        <v>9</v>
      </c>
      <c r="T40" s="43" t="s">
        <v>10</v>
      </c>
      <c r="U40" s="44" t="s">
        <v>28</v>
      </c>
    </row>
    <row r="41" spans="1:21" x14ac:dyDescent="0.3">
      <c r="A41" s="45"/>
      <c r="D41" s="46"/>
      <c r="E41" s="45"/>
      <c r="H41" s="46"/>
      <c r="I41" s="45"/>
      <c r="M41" s="45"/>
      <c r="O41" s="46"/>
      <c r="R41" s="46"/>
      <c r="U41" s="46"/>
    </row>
    <row r="42" spans="1:21" x14ac:dyDescent="0.3">
      <c r="A42" s="45">
        <v>0</v>
      </c>
      <c r="B42" s="47">
        <v>4.1599999999988313</v>
      </c>
      <c r="C42" s="47">
        <v>88.560000000001082</v>
      </c>
      <c r="D42" s="48">
        <v>7.2800000000000864</v>
      </c>
      <c r="E42" s="49"/>
      <c r="F42" s="47">
        <v>3.0600000000021055</v>
      </c>
      <c r="G42" s="47">
        <v>93.479999999999563</v>
      </c>
      <c r="H42" s="48">
        <v>3.4599999999983311</v>
      </c>
      <c r="I42" s="49"/>
      <c r="J42" s="47">
        <v>2.6600000000001955</v>
      </c>
      <c r="K42" s="47">
        <v>91.940000000002442</v>
      </c>
      <c r="L42" s="47">
        <v>5.3999999999973625</v>
      </c>
      <c r="M42" s="49">
        <f>(B42+F42+J42)/3</f>
        <v>3.2933333333337109</v>
      </c>
      <c r="N42" s="47">
        <f t="shared" ref="N42:O42" si="36">(C42+G42+K42)/3</f>
        <v>91.326666666667691</v>
      </c>
      <c r="O42" s="48">
        <f t="shared" si="36"/>
        <v>5.379999999998593</v>
      </c>
      <c r="P42" s="47">
        <f>_xlfn.STDEV.S(B42,F42,J42)</f>
        <v>0.77674534651435678</v>
      </c>
      <c r="Q42" s="47">
        <f t="shared" ref="Q42:R42" si="37">_xlfn.STDEV.S(C42,G42,K42)</f>
        <v>2.5166909491097429</v>
      </c>
      <c r="R42" s="48">
        <f t="shared" si="37"/>
        <v>1.910078532417794</v>
      </c>
      <c r="S42" s="47">
        <f>1.96*(P42/SQRT(3))</f>
        <v>0.8789701044076319</v>
      </c>
      <c r="T42" s="47">
        <f t="shared" ref="T42:U42" si="38">1.96*(Q42/SQRT(3))</f>
        <v>2.8479039059937854</v>
      </c>
      <c r="U42" s="48">
        <f t="shared" si="38"/>
        <v>2.1614573355348878</v>
      </c>
    </row>
    <row r="43" spans="1:21" x14ac:dyDescent="0.3">
      <c r="A43" s="45"/>
      <c r="B43" s="47"/>
      <c r="C43" s="47"/>
      <c r="D43" s="48"/>
      <c r="E43" s="49"/>
      <c r="F43" s="47"/>
      <c r="G43" s="47"/>
      <c r="H43" s="48"/>
      <c r="I43" s="49"/>
      <c r="J43" s="47"/>
      <c r="K43" s="47"/>
      <c r="L43" s="47"/>
      <c r="M43" s="49"/>
      <c r="N43" s="47"/>
      <c r="O43" s="48"/>
      <c r="P43" s="47"/>
      <c r="Q43" s="47"/>
      <c r="R43" s="48"/>
      <c r="S43" s="47"/>
      <c r="T43" s="47"/>
      <c r="U43" s="48"/>
    </row>
    <row r="44" spans="1:21" x14ac:dyDescent="0.3">
      <c r="A44" s="54">
        <v>1.0000000000000001E-5</v>
      </c>
      <c r="B44" s="47">
        <v>8.7799999999987222</v>
      </c>
      <c r="C44" s="47">
        <v>84.239999999999782</v>
      </c>
      <c r="D44" s="48">
        <v>6.9800000000014961</v>
      </c>
      <c r="E44" s="49"/>
      <c r="F44" s="47">
        <v>9.7999999999984766</v>
      </c>
      <c r="G44" s="47">
        <v>85.439999999999827</v>
      </c>
      <c r="H44" s="48">
        <v>4.7600000000016962</v>
      </c>
      <c r="I44" s="49"/>
      <c r="J44" s="47">
        <v>5.7999999999992724</v>
      </c>
      <c r="K44" s="47">
        <v>89.287999999999101</v>
      </c>
      <c r="L44" s="47">
        <v>4.9120000000016262</v>
      </c>
      <c r="M44" s="49">
        <f t="shared" ref="M44:M48" si="39">(B44+F44+J44)/3</f>
        <v>8.126666666665491</v>
      </c>
      <c r="N44" s="47">
        <f t="shared" ref="N44:N48" si="40">(C44+G44+K44)/3</f>
        <v>86.322666666666237</v>
      </c>
      <c r="O44" s="48">
        <f t="shared" ref="O44:O48" si="41">(D44+H44+L44)/3</f>
        <v>5.5506666666682731</v>
      </c>
      <c r="P44" s="47">
        <f t="shared" ref="P44:P48" si="42">_xlfn.STDEV.S(B44,F44,J44)</f>
        <v>2.0784930438497153</v>
      </c>
      <c r="Q44" s="47">
        <f t="shared" ref="Q44:Q48" si="43">_xlfn.STDEV.S(C44,G44,K44)</f>
        <v>2.637214692309156</v>
      </c>
      <c r="R44" s="48">
        <f t="shared" ref="R44:R48" si="44">_xlfn.STDEV.S(D44,H44,L44)</f>
        <v>1.2401698808361261</v>
      </c>
      <c r="S44" s="47">
        <f t="shared" ref="S44:S48" si="45">1.96*(P44/SQRT(3))</f>
        <v>2.3520362960157795</v>
      </c>
      <c r="T44" s="47">
        <f t="shared" ref="T44:T48" si="46">1.96*(Q44/SQRT(3))</f>
        <v>2.9842893605304339</v>
      </c>
      <c r="U44" s="48">
        <f t="shared" ref="U44:U48" si="47">1.96*(R44/SQRT(3))</f>
        <v>1.4033843325015429</v>
      </c>
    </row>
    <row r="45" spans="1:21" x14ac:dyDescent="0.3">
      <c r="A45" s="45"/>
      <c r="B45" s="47"/>
      <c r="C45" s="47"/>
      <c r="D45" s="48"/>
      <c r="E45" s="49"/>
      <c r="F45" s="47"/>
      <c r="G45" s="47"/>
      <c r="H45" s="48"/>
      <c r="I45" s="49"/>
      <c r="J45" s="47"/>
      <c r="K45" s="47"/>
      <c r="L45" s="47"/>
      <c r="M45" s="49"/>
      <c r="N45" s="47"/>
      <c r="O45" s="48"/>
      <c r="P45" s="47"/>
      <c r="Q45" s="47"/>
      <c r="R45" s="48"/>
      <c r="S45" s="47"/>
      <c r="T45" s="47"/>
      <c r="U45" s="48"/>
    </row>
    <row r="46" spans="1:21" x14ac:dyDescent="0.3">
      <c r="A46" s="54">
        <v>1E-3</v>
      </c>
      <c r="B46" s="47">
        <v>28.340000000000032</v>
      </c>
      <c r="C46" s="47">
        <v>65.440000000000964</v>
      </c>
      <c r="D46" s="48">
        <v>6.2199999999990041</v>
      </c>
      <c r="E46" s="49"/>
      <c r="F46" s="47">
        <v>25.319999999999254</v>
      </c>
      <c r="G46" s="47">
        <v>69.259999999999877</v>
      </c>
      <c r="H46" s="48">
        <v>5.4200000000008686</v>
      </c>
      <c r="I46" s="49"/>
      <c r="J46" s="47">
        <v>34.600000000000364</v>
      </c>
      <c r="K46" s="47">
        <v>61.340000000001282</v>
      </c>
      <c r="L46" s="47">
        <v>4.0599999999983538</v>
      </c>
      <c r="M46" s="49">
        <f t="shared" si="39"/>
        <v>29.419999999999884</v>
      </c>
      <c r="N46" s="47">
        <f t="shared" si="40"/>
        <v>65.346666666667375</v>
      </c>
      <c r="O46" s="48">
        <f t="shared" si="41"/>
        <v>5.2333333333327419</v>
      </c>
      <c r="P46" s="47">
        <f t="shared" si="42"/>
        <v>4.7333286384958173</v>
      </c>
      <c r="Q46" s="47">
        <f t="shared" si="43"/>
        <v>3.9608248299221471</v>
      </c>
      <c r="R46" s="48">
        <f t="shared" si="44"/>
        <v>1.0920317455708168</v>
      </c>
      <c r="S46" s="47">
        <f t="shared" si="45"/>
        <v>5.3562655846531086</v>
      </c>
      <c r="T46" s="47">
        <f t="shared" si="46"/>
        <v>4.4820952322662713</v>
      </c>
      <c r="U46" s="48">
        <f t="shared" si="47"/>
        <v>1.2357502516470991</v>
      </c>
    </row>
    <row r="47" spans="1:21" x14ac:dyDescent="0.3">
      <c r="A47" s="45"/>
      <c r="B47" s="47"/>
      <c r="C47" s="47"/>
      <c r="D47" s="48"/>
      <c r="E47" s="49"/>
      <c r="F47" s="47"/>
      <c r="G47" s="47"/>
      <c r="H47" s="48"/>
      <c r="I47" s="49"/>
      <c r="J47" s="47"/>
      <c r="K47" s="47"/>
      <c r="L47" s="47"/>
      <c r="M47" s="49"/>
      <c r="N47" s="47"/>
      <c r="O47" s="48"/>
      <c r="P47" s="47"/>
      <c r="Q47" s="47"/>
      <c r="R47" s="48"/>
      <c r="S47" s="47"/>
      <c r="T47" s="47"/>
      <c r="U47" s="48"/>
    </row>
    <row r="48" spans="1:21" x14ac:dyDescent="0.3">
      <c r="A48" s="50">
        <v>0.1</v>
      </c>
      <c r="B48" s="51">
        <v>35.580000000001633</v>
      </c>
      <c r="C48" s="51">
        <v>58.240000000000691</v>
      </c>
      <c r="D48" s="52">
        <v>6.1799999999976762</v>
      </c>
      <c r="E48" s="53"/>
      <c r="F48" s="51">
        <v>39.25999999999874</v>
      </c>
      <c r="G48" s="51">
        <v>57.880000000000109</v>
      </c>
      <c r="H48" s="52">
        <v>2.8600000000011505</v>
      </c>
      <c r="I48" s="53"/>
      <c r="J48" s="51">
        <v>36.400000000000432</v>
      </c>
      <c r="K48" s="51">
        <v>60.020000000000095</v>
      </c>
      <c r="L48" s="51">
        <v>3.5799999999994725</v>
      </c>
      <c r="M48" s="53">
        <f t="shared" si="39"/>
        <v>37.080000000000268</v>
      </c>
      <c r="N48" s="51">
        <f t="shared" si="40"/>
        <v>58.71333333333363</v>
      </c>
      <c r="O48" s="52">
        <f t="shared" si="41"/>
        <v>4.2066666666660995</v>
      </c>
      <c r="P48" s="51">
        <f t="shared" si="42"/>
        <v>1.9319420281143302</v>
      </c>
      <c r="Q48" s="51">
        <f t="shared" si="43"/>
        <v>1.1458330303028623</v>
      </c>
      <c r="R48" s="52">
        <f t="shared" si="44"/>
        <v>1.7464630924607385</v>
      </c>
      <c r="S48" s="51">
        <f t="shared" si="45"/>
        <v>2.1861982099814976</v>
      </c>
      <c r="T48" s="51">
        <f t="shared" si="46"/>
        <v>1.2966321366437754</v>
      </c>
      <c r="U48" s="52">
        <f t="shared" si="47"/>
        <v>1.976309035661429</v>
      </c>
    </row>
    <row r="51" spans="1:21" x14ac:dyDescent="0.3">
      <c r="A51" s="41" t="s">
        <v>16</v>
      </c>
      <c r="M51" s="42" t="s">
        <v>24</v>
      </c>
      <c r="N51" s="43"/>
      <c r="O51" s="44"/>
      <c r="P51" s="43" t="s">
        <v>25</v>
      </c>
      <c r="Q51" s="43"/>
      <c r="R51" s="44"/>
      <c r="S51" s="43" t="s">
        <v>26</v>
      </c>
      <c r="T51" s="43"/>
      <c r="U51" s="44"/>
    </row>
    <row r="52" spans="1:21" x14ac:dyDescent="0.3">
      <c r="A52" s="42" t="s">
        <v>27</v>
      </c>
      <c r="B52" s="43" t="s">
        <v>9</v>
      </c>
      <c r="C52" s="43" t="s">
        <v>10</v>
      </c>
      <c r="D52" s="44" t="s">
        <v>28</v>
      </c>
      <c r="E52" s="42" t="s">
        <v>29</v>
      </c>
      <c r="F52" s="43" t="s">
        <v>9</v>
      </c>
      <c r="G52" s="43" t="s">
        <v>10</v>
      </c>
      <c r="H52" s="44" t="s">
        <v>28</v>
      </c>
      <c r="I52" s="42" t="s">
        <v>30</v>
      </c>
      <c r="J52" s="43" t="s">
        <v>9</v>
      </c>
      <c r="K52" s="43" t="s">
        <v>10</v>
      </c>
      <c r="L52" s="43" t="s">
        <v>28</v>
      </c>
      <c r="M52" s="42" t="s">
        <v>9</v>
      </c>
      <c r="N52" s="43" t="s">
        <v>10</v>
      </c>
      <c r="O52" s="44" t="s">
        <v>28</v>
      </c>
      <c r="P52" s="43" t="s">
        <v>9</v>
      </c>
      <c r="Q52" s="43" t="s">
        <v>10</v>
      </c>
      <c r="R52" s="44" t="s">
        <v>28</v>
      </c>
      <c r="S52" s="43" t="s">
        <v>9</v>
      </c>
      <c r="T52" s="43" t="s">
        <v>10</v>
      </c>
      <c r="U52" s="44" t="s">
        <v>28</v>
      </c>
    </row>
    <row r="53" spans="1:21" x14ac:dyDescent="0.3">
      <c r="A53" s="45"/>
      <c r="D53" s="46"/>
      <c r="E53" s="45"/>
      <c r="H53" s="46"/>
      <c r="I53" s="45"/>
      <c r="M53" s="45"/>
      <c r="O53" s="46"/>
      <c r="R53" s="46"/>
      <c r="U53" s="46"/>
    </row>
    <row r="54" spans="1:21" x14ac:dyDescent="0.3">
      <c r="A54" s="45">
        <v>0</v>
      </c>
      <c r="B54" s="47">
        <v>5.0600000000002865</v>
      </c>
      <c r="C54" s="47">
        <v>89.480000000000359</v>
      </c>
      <c r="D54" s="48">
        <v>5.4599999999993543</v>
      </c>
      <c r="E54" s="49"/>
      <c r="F54" s="47">
        <v>2.5799999999975398</v>
      </c>
      <c r="G54" s="47">
        <v>93.240000000000123</v>
      </c>
      <c r="H54" s="48">
        <v>4.1800000000023374</v>
      </c>
      <c r="I54" s="49"/>
      <c r="J54" s="47">
        <v>4.2599999999993088</v>
      </c>
      <c r="K54" s="47">
        <v>92.459999999999809</v>
      </c>
      <c r="L54" s="47">
        <v>3.2800000000008822</v>
      </c>
      <c r="M54" s="49">
        <f>(B54+F54+J54)/3</f>
        <v>3.9666666666657115</v>
      </c>
      <c r="N54" s="47">
        <f t="shared" ref="N54:O54" si="48">(C54+G54+K54)/3</f>
        <v>91.726666666666759</v>
      </c>
      <c r="O54" s="48">
        <f t="shared" si="48"/>
        <v>4.3066666666675246</v>
      </c>
      <c r="P54" s="47">
        <f>_xlfn.STDEV.S(B54,F54,J54)</f>
        <v>1.2657540572073451</v>
      </c>
      <c r="Q54" s="47">
        <f t="shared" ref="Q54:R54" si="49">_xlfn.STDEV.S(C54,G54,K54)</f>
        <v>1.984372276900827</v>
      </c>
      <c r="R54" s="48">
        <f t="shared" si="49"/>
        <v>1.0955059713809809</v>
      </c>
      <c r="S54" s="47">
        <f>1.96*(P54/SQRT(3))</f>
        <v>1.4323355534867825</v>
      </c>
      <c r="T54" s="47">
        <f t="shared" ref="T54:U54" si="50">1.96*(Q54/SQRT(3))</f>
        <v>2.2455286217526012</v>
      </c>
      <c r="U54" s="48">
        <f t="shared" si="50"/>
        <v>1.2396817082522775</v>
      </c>
    </row>
    <row r="55" spans="1:21" x14ac:dyDescent="0.3">
      <c r="A55" s="45"/>
      <c r="B55" s="47"/>
      <c r="C55" s="47"/>
      <c r="D55" s="48"/>
      <c r="E55" s="49"/>
      <c r="F55" s="47"/>
      <c r="G55" s="47"/>
      <c r="H55" s="48"/>
      <c r="I55" s="49"/>
      <c r="J55" s="47"/>
      <c r="K55" s="47"/>
      <c r="L55" s="47"/>
      <c r="M55" s="49"/>
      <c r="N55" s="47"/>
      <c r="O55" s="48"/>
      <c r="P55" s="47"/>
      <c r="Q55" s="47"/>
      <c r="R55" s="48"/>
      <c r="S55" s="47"/>
      <c r="T55" s="47"/>
      <c r="U55" s="48"/>
    </row>
    <row r="56" spans="1:21" x14ac:dyDescent="0.3">
      <c r="A56" s="54">
        <v>1.0000000000000001E-5</v>
      </c>
      <c r="B56" s="47">
        <v>7.8000000000002956</v>
      </c>
      <c r="C56" s="47">
        <v>85.439999999999827</v>
      </c>
      <c r="D56" s="48">
        <v>6.7599999999998772</v>
      </c>
      <c r="E56" s="49"/>
      <c r="F56" s="47">
        <v>7.9399999999992588</v>
      </c>
      <c r="G56" s="47">
        <v>88.25999999999965</v>
      </c>
      <c r="H56" s="48">
        <v>3.8000000000010914</v>
      </c>
      <c r="I56" s="49"/>
      <c r="J56" s="47">
        <v>8.5999999999984311</v>
      </c>
      <c r="K56" s="47">
        <v>86.500000000000909</v>
      </c>
      <c r="L56" s="47">
        <v>4.9000000000006594</v>
      </c>
      <c r="M56" s="49">
        <f t="shared" ref="M56:M60" si="51">(B56+F56+J56)/3</f>
        <v>8.1133333333326618</v>
      </c>
      <c r="N56" s="47">
        <f t="shared" ref="N56:N60" si="52">(C56+G56+K56)/3</f>
        <v>86.733333333333462</v>
      </c>
      <c r="O56" s="48">
        <f t="shared" ref="O56:O60" si="53">(D56+H56+L56)/3</f>
        <v>5.153333333333876</v>
      </c>
      <c r="P56" s="47">
        <f t="shared" ref="P56:P60" si="54">_xlfn.STDEV.S(B56,F56,J56)</f>
        <v>0.42723919919947151</v>
      </c>
      <c r="Q56" s="47">
        <f t="shared" ref="Q56:Q60" si="55">_xlfn.STDEV.S(C56,G56,K56)</f>
        <v>1.4244063090750509</v>
      </c>
      <c r="R56" s="48">
        <f t="shared" ref="R56:R60" si="56">_xlfn.STDEV.S(D56,H56,L56)</f>
        <v>1.4961728955342992</v>
      </c>
      <c r="S56" s="47">
        <f t="shared" ref="S56:S60" si="57">1.96*(P56/SQRT(3))</f>
        <v>0.48346666666570309</v>
      </c>
      <c r="T56" s="47">
        <f t="shared" ref="T56:T60" si="58">1.96*(Q56/SQRT(3))</f>
        <v>1.6118674773205686</v>
      </c>
      <c r="U56" s="48">
        <f t="shared" ref="U56:U60" si="59">1.96*(R56/SQRT(3))</f>
        <v>1.6930790150222612</v>
      </c>
    </row>
    <row r="57" spans="1:21" x14ac:dyDescent="0.3">
      <c r="A57" s="45"/>
      <c r="B57" s="47"/>
      <c r="C57" s="47"/>
      <c r="D57" s="48"/>
      <c r="E57" s="49"/>
      <c r="F57" s="47"/>
      <c r="G57" s="47"/>
      <c r="H57" s="48"/>
      <c r="I57" s="49"/>
      <c r="J57" s="47"/>
      <c r="K57" s="47"/>
      <c r="L57" s="47"/>
      <c r="M57" s="49"/>
      <c r="N57" s="47"/>
      <c r="O57" s="48"/>
      <c r="P57" s="47"/>
      <c r="Q57" s="47"/>
      <c r="R57" s="48"/>
      <c r="S57" s="47"/>
      <c r="T57" s="47"/>
      <c r="U57" s="48"/>
    </row>
    <row r="58" spans="1:21" x14ac:dyDescent="0.3">
      <c r="A58" s="54">
        <v>1E-3</v>
      </c>
      <c r="B58" s="47">
        <v>34.52000000000055</v>
      </c>
      <c r="C58" s="47">
        <v>58.859999999998536</v>
      </c>
      <c r="D58" s="48">
        <v>6.620000000000914</v>
      </c>
      <c r="E58" s="49"/>
      <c r="F58" s="47">
        <v>39.039999999999964</v>
      </c>
      <c r="G58" s="47">
        <v>56.860000000000355</v>
      </c>
      <c r="H58" s="48">
        <v>4.0999999999996817</v>
      </c>
      <c r="I58" s="49"/>
      <c r="J58" s="47">
        <v>36.760000000001014</v>
      </c>
      <c r="K58" s="47">
        <v>59.199999999998454</v>
      </c>
      <c r="L58" s="47">
        <v>4.0400000000005321</v>
      </c>
      <c r="M58" s="49">
        <f t="shared" si="51"/>
        <v>36.773333333333845</v>
      </c>
      <c r="N58" s="47">
        <f t="shared" si="52"/>
        <v>58.306666666665784</v>
      </c>
      <c r="O58" s="48">
        <f t="shared" si="53"/>
        <v>4.9200000000003756</v>
      </c>
      <c r="P58" s="47">
        <f t="shared" si="54"/>
        <v>2.2600294983322669</v>
      </c>
      <c r="Q58" s="47">
        <f t="shared" si="55"/>
        <v>1.2643311802414068</v>
      </c>
      <c r="R58" s="48">
        <f t="shared" si="56"/>
        <v>1.4725488107364528</v>
      </c>
      <c r="S58" s="47">
        <f t="shared" si="57"/>
        <v>2.5574641329077132</v>
      </c>
      <c r="T58" s="47">
        <f t="shared" si="58"/>
        <v>1.4307254166241385</v>
      </c>
      <c r="U58" s="48">
        <f t="shared" si="59"/>
        <v>1.6663458464561665</v>
      </c>
    </row>
    <row r="59" spans="1:21" x14ac:dyDescent="0.3">
      <c r="A59" s="45"/>
      <c r="B59" s="47"/>
      <c r="C59" s="47"/>
      <c r="D59" s="48"/>
      <c r="E59" s="49"/>
      <c r="F59" s="47"/>
      <c r="G59" s="47"/>
      <c r="H59" s="48"/>
      <c r="I59" s="49"/>
      <c r="J59" s="47"/>
      <c r="K59" s="47"/>
      <c r="L59" s="47"/>
      <c r="M59" s="49"/>
      <c r="N59" s="47"/>
      <c r="O59" s="48"/>
      <c r="P59" s="47"/>
      <c r="Q59" s="47"/>
      <c r="R59" s="48"/>
      <c r="S59" s="47"/>
      <c r="T59" s="47"/>
      <c r="U59" s="48"/>
    </row>
    <row r="60" spans="1:21" x14ac:dyDescent="0.3">
      <c r="A60" s="50">
        <v>0.1</v>
      </c>
      <c r="B60" s="51">
        <v>41.419999999999391</v>
      </c>
      <c r="C60" s="51">
        <v>55.280000000001905</v>
      </c>
      <c r="D60" s="52">
        <v>3.299999999998704</v>
      </c>
      <c r="E60" s="53"/>
      <c r="F60" s="51">
        <v>40.080000000000382</v>
      </c>
      <c r="G60" s="51">
        <v>55.300000000002569</v>
      </c>
      <c r="H60" s="52">
        <v>4.6199999999970487</v>
      </c>
      <c r="I60" s="53"/>
      <c r="J60" s="51">
        <v>39.400000000000546</v>
      </c>
      <c r="K60" s="51">
        <v>56.5400000000011</v>
      </c>
      <c r="L60" s="51">
        <v>4.0599999999983538</v>
      </c>
      <c r="M60" s="53">
        <f t="shared" si="51"/>
        <v>40.300000000000104</v>
      </c>
      <c r="N60" s="51">
        <f t="shared" si="52"/>
        <v>55.706666666668525</v>
      </c>
      <c r="O60" s="52">
        <f t="shared" si="53"/>
        <v>3.993333333331369</v>
      </c>
      <c r="P60" s="51">
        <f t="shared" si="54"/>
        <v>1.0278132126017558</v>
      </c>
      <c r="Q60" s="51">
        <f t="shared" si="55"/>
        <v>0.72175711519346486</v>
      </c>
      <c r="R60" s="52">
        <f t="shared" si="56"/>
        <v>0.66252043993545506</v>
      </c>
      <c r="S60" s="51">
        <f t="shared" si="57"/>
        <v>1.1630801405456646</v>
      </c>
      <c r="T60" s="51">
        <f t="shared" si="58"/>
        <v>0.81674506290309046</v>
      </c>
      <c r="U60" s="52">
        <f t="shared" si="59"/>
        <v>0.74971245450711399</v>
      </c>
    </row>
    <row r="86" spans="14:14" x14ac:dyDescent="0.3">
      <c r="N86" t="s">
        <v>31</v>
      </c>
    </row>
    <row r="106" spans="1:11" x14ac:dyDescent="0.3">
      <c r="B106" t="s">
        <v>32</v>
      </c>
    </row>
    <row r="107" spans="1:11" x14ac:dyDescent="0.3">
      <c r="A107" s="55"/>
      <c r="B107" s="43" t="s">
        <v>12</v>
      </c>
      <c r="C107" s="43" t="s">
        <v>13</v>
      </c>
      <c r="D107" s="43" t="s">
        <v>14</v>
      </c>
      <c r="E107" s="43" t="s">
        <v>15</v>
      </c>
      <c r="F107" s="44" t="s">
        <v>16</v>
      </c>
      <c r="G107" s="43" t="s">
        <v>33</v>
      </c>
      <c r="H107" s="43" t="s">
        <v>34</v>
      </c>
      <c r="I107" s="43" t="s">
        <v>37</v>
      </c>
      <c r="J107" s="43" t="s">
        <v>35</v>
      </c>
      <c r="K107" s="44" t="s">
        <v>36</v>
      </c>
    </row>
    <row r="108" spans="1:11" x14ac:dyDescent="0.3">
      <c r="A108" s="56">
        <v>0</v>
      </c>
      <c r="B108" s="47">
        <v>43.886666666667416</v>
      </c>
      <c r="C108" s="47">
        <v>4.0599999999993015</v>
      </c>
      <c r="D108" s="47">
        <v>3.6533333333323981</v>
      </c>
      <c r="E108" s="47">
        <v>3.2933333333337109</v>
      </c>
      <c r="F108" s="48">
        <v>3.9666666666657115</v>
      </c>
      <c r="G108" s="47">
        <v>2.5259255764511757</v>
      </c>
      <c r="H108" s="47">
        <v>2.0880516979551516</v>
      </c>
      <c r="I108" s="47">
        <v>0.75073657460013277</v>
      </c>
      <c r="J108" s="47">
        <v>0.8789701044076319</v>
      </c>
      <c r="K108" s="48">
        <v>1.4323355534867825</v>
      </c>
    </row>
    <row r="109" spans="1:11" x14ac:dyDescent="0.3">
      <c r="A109" s="56"/>
      <c r="B109" s="47"/>
      <c r="C109" s="47"/>
      <c r="D109" s="47"/>
      <c r="E109" s="47"/>
      <c r="F109" s="48"/>
      <c r="G109" s="47"/>
      <c r="H109" s="47"/>
      <c r="I109" s="47"/>
      <c r="J109" s="47"/>
      <c r="K109" s="48"/>
    </row>
    <row r="110" spans="1:11" x14ac:dyDescent="0.3">
      <c r="A110" s="57">
        <v>1.0000000000000001E-5</v>
      </c>
      <c r="B110" s="47">
        <v>45.76000000000041</v>
      </c>
      <c r="C110" s="47">
        <v>6.1799999999995707</v>
      </c>
      <c r="D110" s="47">
        <v>14.506666666666016</v>
      </c>
      <c r="E110" s="47">
        <v>8.126666666665491</v>
      </c>
      <c r="F110" s="48">
        <v>8.1133333333326618</v>
      </c>
      <c r="G110" s="47">
        <v>2.9205973087702604</v>
      </c>
      <c r="H110" s="47">
        <v>2.6871306927640819</v>
      </c>
      <c r="I110" s="47">
        <v>1.4181397267005607</v>
      </c>
      <c r="J110" s="47">
        <v>2.3520362960157795</v>
      </c>
      <c r="K110" s="48">
        <v>0.48346666666570309</v>
      </c>
    </row>
    <row r="111" spans="1:11" x14ac:dyDescent="0.3">
      <c r="A111" s="56"/>
      <c r="B111" s="47"/>
      <c r="C111" s="47"/>
      <c r="D111" s="47"/>
      <c r="E111" s="47"/>
      <c r="F111" s="48"/>
      <c r="G111" s="47"/>
      <c r="H111" s="47"/>
      <c r="I111" s="47"/>
      <c r="J111" s="47"/>
      <c r="K111" s="48"/>
    </row>
    <row r="112" spans="1:11" x14ac:dyDescent="0.3">
      <c r="A112" s="57">
        <v>1E-3</v>
      </c>
      <c r="B112" s="47">
        <v>47.660000000000004</v>
      </c>
      <c r="C112" s="47">
        <v>30.353333333333882</v>
      </c>
      <c r="D112" s="47">
        <v>36.246666666666748</v>
      </c>
      <c r="E112" s="47">
        <v>29.419999999999884</v>
      </c>
      <c r="F112" s="48">
        <v>36.773333333333845</v>
      </c>
      <c r="G112" s="47">
        <v>1.0491646454840275</v>
      </c>
      <c r="H112" s="47">
        <v>4.9431564400806653</v>
      </c>
      <c r="I112" s="47">
        <v>5.2507193225723237</v>
      </c>
      <c r="J112" s="47">
        <v>5.3562655846531086</v>
      </c>
      <c r="K112" s="48">
        <v>2.5574641329077132</v>
      </c>
    </row>
    <row r="113" spans="1:11" x14ac:dyDescent="0.3">
      <c r="A113" s="56"/>
      <c r="B113" s="47"/>
      <c r="C113" s="47"/>
      <c r="D113" s="47"/>
      <c r="E113" s="47"/>
      <c r="F113" s="48"/>
      <c r="G113" s="47"/>
      <c r="H113" s="47"/>
      <c r="I113" s="47"/>
      <c r="J113" s="47"/>
      <c r="K113" s="48"/>
    </row>
    <row r="114" spans="1:11" x14ac:dyDescent="0.3">
      <c r="A114" s="58">
        <v>0.1</v>
      </c>
      <c r="B114" s="51">
        <v>49.57333333333338</v>
      </c>
      <c r="C114" s="51">
        <v>36.386666666667601</v>
      </c>
      <c r="D114" s="51">
        <v>40.686666666668238</v>
      </c>
      <c r="E114" s="51">
        <v>37.080000000000268</v>
      </c>
      <c r="F114" s="52">
        <v>40.300000000000104</v>
      </c>
      <c r="G114" s="51">
        <v>2.5386687254892819</v>
      </c>
      <c r="H114" s="51">
        <v>3.2138687907952828</v>
      </c>
      <c r="I114" s="51">
        <v>0.53573333333254891</v>
      </c>
      <c r="J114" s="51">
        <v>2.1861982099814976</v>
      </c>
      <c r="K114" s="52">
        <v>1.1630801405456646</v>
      </c>
    </row>
    <row r="115" spans="1:11" x14ac:dyDescent="0.3">
      <c r="B115" s="47"/>
      <c r="C115" s="47"/>
      <c r="D115" s="47"/>
      <c r="E115" s="47"/>
      <c r="F115" s="47"/>
    </row>
  </sheetData>
  <pageMargins left="0.7" right="0.7" top="0.75" bottom="0.75" header="0.3" footer="0.3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Rep1</vt:lpstr>
      <vt:lpstr>Rep2</vt:lpstr>
      <vt:lpstr>Rep3</vt:lpstr>
      <vt:lpstr>cumm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Siddhi Sanjay Kulkarni</dc:creator>
  <cp:lastModifiedBy>Siddhi Sanjay Kulkarni</cp:lastModifiedBy>
  <dcterms:created xsi:type="dcterms:W3CDTF">2015-06-05T18:17:20Z</dcterms:created>
  <dcterms:modified xsi:type="dcterms:W3CDTF">2024-07-15T20:09:32Z</dcterms:modified>
</cp:coreProperties>
</file>